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Junta\Encarrec_Aprovat\"/>
    </mc:Choice>
  </mc:AlternateContent>
  <bookViews>
    <workbookView xWindow="0" yWindow="1050" windowWidth="7485" windowHeight="3120" tabRatio="844" activeTab="1"/>
  </bookViews>
  <sheets>
    <sheet name="Ordre_titulacions_2019_20" sheetId="7" r:id="rId1"/>
    <sheet name="Ordre_depts_2019_20" sheetId="49" r:id="rId2"/>
    <sheet name="Evolucio encarrec departaments" sheetId="15" r:id="rId3"/>
    <sheet name="19-20-TFG-TFM-PEX-EPS Distrib" sheetId="32" r:id="rId4"/>
    <sheet name="Assig_compartides_depts" sheetId="47" r:id="rId5"/>
    <sheet name="Quadres_Punts_T_D_pct_2019_20" sheetId="38" r:id="rId6"/>
    <sheet name="Laborat 19_20" sheetId="39" r:id="rId7"/>
    <sheet name="SOAC-ACAP-19-20" sheetId="53" r:id="rId8"/>
    <sheet name="Ordre_depts_format_UPC" sheetId="50" r:id="rId9"/>
    <sheet name="Titulacions" sheetId="42" r:id="rId10"/>
    <sheet name="Unitats academiques" sheetId="54" r:id="rId11"/>
    <sheet name="Full3" sheetId="22" state="hidden" r:id="rId12"/>
    <sheet name="Full4" sheetId="23" state="hidden" r:id="rId13"/>
    <sheet name="Full6" sheetId="25" state="hidden" r:id="rId14"/>
  </sheets>
  <definedNames>
    <definedName name="_xlnm.Print_Area" localSheetId="3">'19-20-TFG-TFM-PEX-EPS Distrib'!$A$1:$AO$44</definedName>
    <definedName name="_xlnm.Print_Area" localSheetId="4">Assig_compartides_depts!$A$1:$M$126</definedName>
    <definedName name="_xlnm.Print_Area" localSheetId="2">'Evolucio encarrec departaments'!$A$1:$V$63</definedName>
    <definedName name="_xlnm.Print_Area" localSheetId="6">'Laborat 19_20'!$A$1:$H$36</definedName>
    <definedName name="_xlnm.Print_Area" localSheetId="1">Ordre_depts_2019_20!$A$1:$X$426</definedName>
    <definedName name="_xlnm.Print_Area" localSheetId="0">Ordre_titulacions_2019_20!$A$1:$W$456</definedName>
    <definedName name="_xlnm.Print_Area" localSheetId="5">Quadres_Punts_T_D_pct_2019_20!$A$1:$AF$77</definedName>
    <definedName name="_xlnm.Print_Area" localSheetId="7">'SOAC-ACAP-19-20'!$A$1:$X$20</definedName>
    <definedName name="_xlnm.Print_Area" localSheetId="9">Titulacions!$A$2:$AJ$408</definedName>
    <definedName name="_xlnm.Print_Titles" localSheetId="1">Ordre_depts_2019_20!$1:$1</definedName>
    <definedName name="_xlnm.Print_Titles" localSheetId="0">Ordre_titulacions_2019_20!$1:$1</definedName>
    <definedName name="_xlnm.Print_Titles" localSheetId="9">Titulacions!$2:$2</definedName>
  </definedNames>
  <calcPr calcId="162913"/>
  <pivotCaches>
    <pivotCache cacheId="1" r:id="rId15"/>
  </pivotCaches>
</workbook>
</file>

<file path=xl/calcChain.xml><?xml version="1.0" encoding="utf-8"?>
<calcChain xmlns="http://schemas.openxmlformats.org/spreadsheetml/2006/main">
  <c r="T401" i="50" l="1"/>
  <c r="G401" i="50"/>
  <c r="T400" i="50"/>
  <c r="G400" i="50"/>
  <c r="T399" i="50"/>
  <c r="G399" i="50"/>
  <c r="T398" i="50"/>
  <c r="G398" i="50"/>
  <c r="T397" i="50"/>
  <c r="G397" i="50"/>
  <c r="T396" i="50"/>
  <c r="G396" i="50"/>
  <c r="T395" i="50"/>
  <c r="G395" i="50"/>
  <c r="T394" i="50"/>
  <c r="G394" i="50"/>
  <c r="T393" i="50"/>
  <c r="G393" i="50"/>
  <c r="T392" i="50"/>
  <c r="G392" i="50"/>
  <c r="T391" i="50"/>
  <c r="G391" i="50"/>
  <c r="T390" i="50"/>
  <c r="G390" i="50"/>
  <c r="T389" i="50"/>
  <c r="G389" i="50"/>
  <c r="T388" i="50"/>
  <c r="G388" i="50"/>
  <c r="T387" i="50"/>
  <c r="G387" i="50"/>
  <c r="T386" i="50"/>
  <c r="G386" i="50"/>
  <c r="T385" i="50"/>
  <c r="G385" i="50"/>
  <c r="T384" i="50"/>
  <c r="G384" i="50"/>
  <c r="T383" i="50"/>
  <c r="G383" i="50"/>
  <c r="T382" i="50"/>
  <c r="G382" i="50"/>
  <c r="T381" i="50"/>
  <c r="G381" i="50"/>
  <c r="T380" i="50"/>
  <c r="G380" i="50"/>
  <c r="T379" i="50"/>
  <c r="G379" i="50"/>
  <c r="T378" i="50"/>
  <c r="G378" i="50"/>
  <c r="T377" i="50"/>
  <c r="G377" i="50"/>
  <c r="T376" i="50"/>
  <c r="G376" i="50"/>
  <c r="T375" i="50"/>
  <c r="G375" i="50"/>
  <c r="T374" i="50"/>
  <c r="G374" i="50"/>
  <c r="T373" i="50"/>
  <c r="G373" i="50"/>
  <c r="T372" i="50"/>
  <c r="G372" i="50"/>
  <c r="T371" i="50"/>
  <c r="G371" i="50"/>
  <c r="T370" i="50"/>
  <c r="G370" i="50"/>
  <c r="T369" i="50"/>
  <c r="G369" i="50"/>
  <c r="T368" i="50"/>
  <c r="G368" i="50"/>
  <c r="T367" i="50"/>
  <c r="G367" i="50"/>
  <c r="T366" i="50"/>
  <c r="G366" i="50"/>
  <c r="T365" i="50"/>
  <c r="G365" i="50"/>
  <c r="T364" i="50"/>
  <c r="G364" i="50"/>
  <c r="T363" i="50"/>
  <c r="G363" i="50"/>
  <c r="T362" i="50"/>
  <c r="G362" i="50"/>
  <c r="T361" i="50"/>
  <c r="G361" i="50"/>
  <c r="T360" i="50"/>
  <c r="G360" i="50"/>
  <c r="T359" i="50"/>
  <c r="G359" i="50"/>
  <c r="T358" i="50"/>
  <c r="G358" i="50"/>
  <c r="T357" i="50"/>
  <c r="G357" i="50"/>
  <c r="T356" i="50"/>
  <c r="G356" i="50"/>
  <c r="T355" i="50"/>
  <c r="G355" i="50"/>
  <c r="T354" i="50"/>
  <c r="G354" i="50"/>
  <c r="T353" i="50"/>
  <c r="G353" i="50"/>
  <c r="T352" i="50"/>
  <c r="G352" i="50"/>
  <c r="T351" i="50"/>
  <c r="G351" i="50"/>
  <c r="T350" i="50"/>
  <c r="G350" i="50"/>
  <c r="T349" i="50"/>
  <c r="G349" i="50"/>
  <c r="T348" i="50"/>
  <c r="G348" i="50"/>
  <c r="T347" i="50"/>
  <c r="G347" i="50"/>
  <c r="T346" i="50"/>
  <c r="G346" i="50"/>
  <c r="T345" i="50"/>
  <c r="G345" i="50"/>
  <c r="T344" i="50"/>
  <c r="G344" i="50"/>
  <c r="T343" i="50"/>
  <c r="G343" i="50"/>
  <c r="T342" i="50"/>
  <c r="G342" i="50"/>
  <c r="T341" i="50"/>
  <c r="G341" i="50"/>
  <c r="T340" i="50"/>
  <c r="G340" i="50"/>
  <c r="T339" i="50"/>
  <c r="G339" i="50"/>
  <c r="T338" i="50"/>
  <c r="G338" i="50"/>
  <c r="T337" i="50"/>
  <c r="G337" i="50"/>
  <c r="T336" i="50"/>
  <c r="G336" i="50"/>
  <c r="T335" i="50"/>
  <c r="G335" i="50"/>
  <c r="T334" i="50"/>
  <c r="G334" i="50"/>
  <c r="T333" i="50"/>
  <c r="G333" i="50"/>
  <c r="T332" i="50"/>
  <c r="G332" i="50"/>
  <c r="T331" i="50"/>
  <c r="G331" i="50"/>
  <c r="T330" i="50"/>
  <c r="G330" i="50"/>
  <c r="T329" i="50"/>
  <c r="G329" i="50"/>
  <c r="T328" i="50"/>
  <c r="G328" i="50"/>
  <c r="T327" i="50"/>
  <c r="G327" i="50"/>
  <c r="T326" i="50"/>
  <c r="G326" i="50"/>
  <c r="T325" i="50"/>
  <c r="G325" i="50"/>
  <c r="T324" i="50"/>
  <c r="G324" i="50"/>
  <c r="T323" i="50"/>
  <c r="G323" i="50"/>
  <c r="T322" i="50"/>
  <c r="G322" i="50"/>
  <c r="T321" i="50"/>
  <c r="G321" i="50"/>
  <c r="T320" i="50"/>
  <c r="G320" i="50"/>
  <c r="T319" i="50"/>
  <c r="G319" i="50"/>
  <c r="T318" i="50"/>
  <c r="G318" i="50"/>
  <c r="T317" i="50"/>
  <c r="G317" i="50"/>
  <c r="T316" i="50"/>
  <c r="G316" i="50"/>
  <c r="T315" i="50"/>
  <c r="G315" i="50"/>
  <c r="T314" i="50"/>
  <c r="G314" i="50"/>
  <c r="T313" i="50"/>
  <c r="G313" i="50"/>
  <c r="T312" i="50"/>
  <c r="G312" i="50"/>
  <c r="T311" i="50"/>
  <c r="G311" i="50"/>
  <c r="T310" i="50"/>
  <c r="G310" i="50"/>
  <c r="T309" i="50"/>
  <c r="G309" i="50"/>
  <c r="T308" i="50"/>
  <c r="G308" i="50"/>
  <c r="T307" i="50"/>
  <c r="G307" i="50"/>
  <c r="T306" i="50"/>
  <c r="G306" i="50"/>
  <c r="T305" i="50"/>
  <c r="G305" i="50"/>
  <c r="T304" i="50"/>
  <c r="G304" i="50"/>
  <c r="T303" i="50"/>
  <c r="G303" i="50"/>
  <c r="T302" i="50"/>
  <c r="G302" i="50"/>
  <c r="T301" i="50"/>
  <c r="G301" i="50"/>
  <c r="T300" i="50"/>
  <c r="G300" i="50"/>
  <c r="T299" i="50"/>
  <c r="G299" i="50"/>
  <c r="T298" i="50"/>
  <c r="G298" i="50"/>
  <c r="T297" i="50"/>
  <c r="G297" i="50"/>
  <c r="T296" i="50"/>
  <c r="G296" i="50"/>
  <c r="T295" i="50"/>
  <c r="G295" i="50"/>
  <c r="T294" i="50"/>
  <c r="G294" i="50"/>
  <c r="T293" i="50"/>
  <c r="G293" i="50"/>
  <c r="T292" i="50"/>
  <c r="G292" i="50"/>
  <c r="T291" i="50"/>
  <c r="G291" i="50"/>
  <c r="T290" i="50"/>
  <c r="G290" i="50"/>
  <c r="T289" i="50"/>
  <c r="G289" i="50"/>
  <c r="T288" i="50"/>
  <c r="G288" i="50"/>
  <c r="T287" i="50"/>
  <c r="G287" i="50"/>
  <c r="T286" i="50"/>
  <c r="G286" i="50"/>
  <c r="T285" i="50"/>
  <c r="G285" i="50"/>
  <c r="T284" i="50"/>
  <c r="G284" i="50"/>
  <c r="T283" i="50"/>
  <c r="G283" i="50"/>
  <c r="T282" i="50"/>
  <c r="G282" i="50"/>
  <c r="T281" i="50"/>
  <c r="G281" i="50"/>
  <c r="T280" i="50"/>
  <c r="G280" i="50"/>
  <c r="T279" i="50"/>
  <c r="G279" i="50"/>
  <c r="T278" i="50"/>
  <c r="G278" i="50"/>
  <c r="T277" i="50"/>
  <c r="G277" i="50"/>
  <c r="T276" i="50"/>
  <c r="G276" i="50"/>
  <c r="T275" i="50"/>
  <c r="G275" i="50"/>
  <c r="T274" i="50"/>
  <c r="G274" i="50"/>
  <c r="T273" i="50"/>
  <c r="G273" i="50"/>
  <c r="T272" i="50"/>
  <c r="G272" i="50"/>
  <c r="T271" i="50"/>
  <c r="G271" i="50"/>
  <c r="T270" i="50"/>
  <c r="G270" i="50"/>
  <c r="T269" i="50"/>
  <c r="G269" i="50"/>
  <c r="T268" i="50"/>
  <c r="G268" i="50"/>
  <c r="T267" i="50"/>
  <c r="G267" i="50"/>
  <c r="T266" i="50"/>
  <c r="G266" i="50"/>
  <c r="T265" i="50"/>
  <c r="G265" i="50"/>
  <c r="T264" i="50"/>
  <c r="G264" i="50"/>
  <c r="T263" i="50"/>
  <c r="G263" i="50"/>
  <c r="T262" i="50"/>
  <c r="G262" i="50"/>
  <c r="T261" i="50"/>
  <c r="G261" i="50"/>
  <c r="T260" i="50"/>
  <c r="G260" i="50"/>
  <c r="T259" i="50"/>
  <c r="G259" i="50"/>
  <c r="T258" i="50"/>
  <c r="G258" i="50"/>
  <c r="T257" i="50"/>
  <c r="G257" i="50"/>
  <c r="T256" i="50"/>
  <c r="G256" i="50"/>
  <c r="T255" i="50"/>
  <c r="G255" i="50"/>
  <c r="T254" i="50"/>
  <c r="G254" i="50"/>
  <c r="T253" i="50"/>
  <c r="G253" i="50"/>
  <c r="T252" i="50"/>
  <c r="G252" i="50"/>
  <c r="T251" i="50"/>
  <c r="G251" i="50"/>
  <c r="T250" i="50"/>
  <c r="G250" i="50"/>
  <c r="T249" i="50"/>
  <c r="G249" i="50"/>
  <c r="T248" i="50"/>
  <c r="G248" i="50"/>
  <c r="T247" i="50"/>
  <c r="G247" i="50"/>
  <c r="T246" i="50"/>
  <c r="G246" i="50"/>
  <c r="T245" i="50"/>
  <c r="G245" i="50"/>
  <c r="T244" i="50"/>
  <c r="G244" i="50"/>
  <c r="T243" i="50"/>
  <c r="G243" i="50"/>
  <c r="T242" i="50"/>
  <c r="G242" i="50"/>
  <c r="T241" i="50"/>
  <c r="G241" i="50"/>
  <c r="T240" i="50"/>
  <c r="G240" i="50"/>
  <c r="T239" i="50"/>
  <c r="G239" i="50"/>
  <c r="T238" i="50"/>
  <c r="G238" i="50"/>
  <c r="T237" i="50"/>
  <c r="G237" i="50"/>
  <c r="T236" i="50"/>
  <c r="G236" i="50"/>
  <c r="T235" i="50"/>
  <c r="G235" i="50"/>
  <c r="T234" i="50"/>
  <c r="G234" i="50"/>
  <c r="T233" i="50"/>
  <c r="G233" i="50"/>
  <c r="T232" i="50"/>
  <c r="G232" i="50"/>
  <c r="T231" i="50"/>
  <c r="G231" i="50"/>
  <c r="T230" i="50"/>
  <c r="G230" i="50"/>
  <c r="T229" i="50"/>
  <c r="G229" i="50"/>
  <c r="T228" i="50"/>
  <c r="G228" i="50"/>
  <c r="T227" i="50"/>
  <c r="G227" i="50"/>
  <c r="T226" i="50"/>
  <c r="G226" i="50"/>
  <c r="T225" i="50"/>
  <c r="G225" i="50"/>
  <c r="T224" i="50"/>
  <c r="G224" i="50"/>
  <c r="T223" i="50"/>
  <c r="G223" i="50"/>
  <c r="T222" i="50"/>
  <c r="G222" i="50"/>
  <c r="T221" i="50"/>
  <c r="G221" i="50"/>
  <c r="T220" i="50"/>
  <c r="G220" i="50"/>
  <c r="T219" i="50"/>
  <c r="G219" i="50"/>
  <c r="T218" i="50"/>
  <c r="G218" i="50"/>
  <c r="T217" i="50"/>
  <c r="G217" i="50"/>
  <c r="T216" i="50"/>
  <c r="G216" i="50"/>
  <c r="T215" i="50"/>
  <c r="G215" i="50"/>
  <c r="T214" i="50"/>
  <c r="G214" i="50"/>
  <c r="T213" i="50"/>
  <c r="G213" i="50"/>
  <c r="T212" i="50"/>
  <c r="G212" i="50"/>
  <c r="T211" i="50"/>
  <c r="G211" i="50"/>
  <c r="T210" i="50"/>
  <c r="G210" i="50"/>
  <c r="T209" i="50"/>
  <c r="G209" i="50"/>
  <c r="T208" i="50"/>
  <c r="G208" i="50"/>
  <c r="T207" i="50"/>
  <c r="G207" i="50"/>
  <c r="T206" i="50"/>
  <c r="G206" i="50"/>
  <c r="T205" i="50"/>
  <c r="G205" i="50"/>
  <c r="T204" i="50"/>
  <c r="G204" i="50"/>
  <c r="T203" i="50"/>
  <c r="G203" i="50"/>
  <c r="T202" i="50"/>
  <c r="G202" i="50"/>
  <c r="T201" i="50"/>
  <c r="G201" i="50"/>
  <c r="T200" i="50"/>
  <c r="G200" i="50"/>
  <c r="T199" i="50"/>
  <c r="G199" i="50"/>
  <c r="T198" i="50"/>
  <c r="G198" i="50"/>
  <c r="T197" i="50"/>
  <c r="G197" i="50"/>
  <c r="T196" i="50"/>
  <c r="G196" i="50"/>
  <c r="T195" i="50"/>
  <c r="G195" i="50"/>
  <c r="T194" i="50"/>
  <c r="G194" i="50"/>
  <c r="T193" i="50"/>
  <c r="G193" i="50"/>
  <c r="T192" i="50"/>
  <c r="G192" i="50"/>
  <c r="T191" i="50"/>
  <c r="G191" i="50"/>
  <c r="T190" i="50"/>
  <c r="G190" i="50"/>
  <c r="T189" i="50"/>
  <c r="G189" i="50"/>
  <c r="T188" i="50"/>
  <c r="G188" i="50"/>
  <c r="T187" i="50"/>
  <c r="G187" i="50"/>
  <c r="T186" i="50"/>
  <c r="G186" i="50"/>
  <c r="T185" i="50"/>
  <c r="G185" i="50"/>
  <c r="T184" i="50"/>
  <c r="G184" i="50"/>
  <c r="T183" i="50"/>
  <c r="G183" i="50"/>
  <c r="T182" i="50"/>
  <c r="G182" i="50"/>
  <c r="T181" i="50"/>
  <c r="G181" i="50"/>
  <c r="T180" i="50"/>
  <c r="G180" i="50"/>
  <c r="T179" i="50"/>
  <c r="G179" i="50"/>
  <c r="T178" i="50"/>
  <c r="G178" i="50"/>
  <c r="T177" i="50"/>
  <c r="G177" i="50"/>
  <c r="T176" i="50"/>
  <c r="G176" i="50"/>
  <c r="T175" i="50"/>
  <c r="G175" i="50"/>
  <c r="T174" i="50"/>
  <c r="G174" i="50"/>
  <c r="T173" i="50"/>
  <c r="G173" i="50"/>
  <c r="T172" i="50"/>
  <c r="G172" i="50"/>
  <c r="T171" i="50"/>
  <c r="G171" i="50"/>
  <c r="T170" i="50"/>
  <c r="G170" i="50"/>
  <c r="T169" i="50"/>
  <c r="G169" i="50"/>
  <c r="T168" i="50"/>
  <c r="G168" i="50"/>
  <c r="T167" i="50"/>
  <c r="G167" i="50"/>
  <c r="T166" i="50"/>
  <c r="G166" i="50"/>
  <c r="T165" i="50"/>
  <c r="G165" i="50"/>
  <c r="T164" i="50"/>
  <c r="G164" i="50"/>
  <c r="T163" i="50"/>
  <c r="G163" i="50"/>
  <c r="T162" i="50"/>
  <c r="G162" i="50"/>
  <c r="T161" i="50"/>
  <c r="G161" i="50"/>
  <c r="T160" i="50"/>
  <c r="G160" i="50"/>
  <c r="T159" i="50"/>
  <c r="G159" i="50"/>
  <c r="T158" i="50"/>
  <c r="G158" i="50"/>
  <c r="T157" i="50"/>
  <c r="G157" i="50"/>
  <c r="T156" i="50"/>
  <c r="G156" i="50"/>
  <c r="T155" i="50"/>
  <c r="G155" i="50"/>
  <c r="T154" i="50"/>
  <c r="G154" i="50"/>
  <c r="T153" i="50"/>
  <c r="G153" i="50"/>
  <c r="T152" i="50"/>
  <c r="G152" i="50"/>
  <c r="T151" i="50"/>
  <c r="G151" i="50"/>
  <c r="T150" i="50"/>
  <c r="G150" i="50"/>
  <c r="T149" i="50"/>
  <c r="G149" i="50"/>
  <c r="T148" i="50"/>
  <c r="G148" i="50"/>
  <c r="T147" i="50"/>
  <c r="G147" i="50"/>
  <c r="T146" i="50"/>
  <c r="G146" i="50"/>
  <c r="T145" i="50"/>
  <c r="G145" i="50"/>
  <c r="T144" i="50"/>
  <c r="G144" i="50"/>
  <c r="T143" i="50"/>
  <c r="G143" i="50"/>
  <c r="T142" i="50"/>
  <c r="G142" i="50"/>
  <c r="T141" i="50"/>
  <c r="G141" i="50"/>
  <c r="T140" i="50"/>
  <c r="G140" i="50"/>
  <c r="T139" i="50"/>
  <c r="G139" i="50"/>
  <c r="T138" i="50"/>
  <c r="G138" i="50"/>
  <c r="T137" i="50"/>
  <c r="G137" i="50"/>
  <c r="T136" i="50"/>
  <c r="G136" i="50"/>
  <c r="T135" i="50"/>
  <c r="G135" i="50"/>
  <c r="T134" i="50"/>
  <c r="G134" i="50"/>
  <c r="T133" i="50"/>
  <c r="G133" i="50"/>
  <c r="T132" i="50"/>
  <c r="G132" i="50"/>
  <c r="T131" i="50"/>
  <c r="G131" i="50"/>
  <c r="T130" i="50"/>
  <c r="G130" i="50"/>
  <c r="T129" i="50"/>
  <c r="G129" i="50"/>
  <c r="T128" i="50"/>
  <c r="G128" i="50"/>
  <c r="T127" i="50"/>
  <c r="G127" i="50"/>
  <c r="T126" i="50"/>
  <c r="G126" i="50"/>
  <c r="T125" i="50"/>
  <c r="G125" i="50"/>
  <c r="T124" i="50"/>
  <c r="G124" i="50"/>
  <c r="T123" i="50"/>
  <c r="G123" i="50"/>
  <c r="T122" i="50"/>
  <c r="G122" i="50"/>
  <c r="T121" i="50"/>
  <c r="G121" i="50"/>
  <c r="T120" i="50"/>
  <c r="G120" i="50"/>
  <c r="T119" i="50"/>
  <c r="G119" i="50"/>
  <c r="T118" i="50"/>
  <c r="G118" i="50"/>
  <c r="T117" i="50"/>
  <c r="G117" i="50"/>
  <c r="T116" i="50"/>
  <c r="G116" i="50"/>
  <c r="T115" i="50"/>
  <c r="G115" i="50"/>
  <c r="T114" i="50"/>
  <c r="G114" i="50"/>
  <c r="T113" i="50"/>
  <c r="G113" i="50"/>
  <c r="T112" i="50"/>
  <c r="G112" i="50"/>
  <c r="T111" i="50"/>
  <c r="G111" i="50"/>
  <c r="T110" i="50"/>
  <c r="G110" i="50"/>
  <c r="T109" i="50"/>
  <c r="G109" i="50"/>
  <c r="T108" i="50"/>
  <c r="G108" i="50"/>
  <c r="T107" i="50"/>
  <c r="G107" i="50"/>
  <c r="T106" i="50"/>
  <c r="G106" i="50"/>
  <c r="T105" i="50"/>
  <c r="G105" i="50"/>
  <c r="T104" i="50"/>
  <c r="G104" i="50"/>
  <c r="T103" i="50"/>
  <c r="G103" i="50"/>
  <c r="T102" i="50"/>
  <c r="G102" i="50"/>
  <c r="T101" i="50"/>
  <c r="G101" i="50"/>
  <c r="T100" i="50"/>
  <c r="G100" i="50"/>
  <c r="T99" i="50"/>
  <c r="G99" i="50"/>
  <c r="T98" i="50"/>
  <c r="G98" i="50"/>
  <c r="T97" i="50"/>
  <c r="G97" i="50"/>
  <c r="T96" i="50"/>
  <c r="G96" i="50"/>
  <c r="T95" i="50"/>
  <c r="G95" i="50"/>
  <c r="T94" i="50"/>
  <c r="G94" i="50"/>
  <c r="T93" i="50"/>
  <c r="G93" i="50"/>
  <c r="T92" i="50"/>
  <c r="G92" i="50"/>
  <c r="T91" i="50"/>
  <c r="G91" i="50"/>
  <c r="T90" i="50"/>
  <c r="G90" i="50"/>
  <c r="T89" i="50"/>
  <c r="G89" i="50"/>
  <c r="T88" i="50"/>
  <c r="G88" i="50"/>
  <c r="T87" i="50"/>
  <c r="G87" i="50"/>
  <c r="T86" i="50"/>
  <c r="G86" i="50"/>
  <c r="T85" i="50"/>
  <c r="G85" i="50"/>
  <c r="T84" i="50"/>
  <c r="G84" i="50"/>
  <c r="T83" i="50"/>
  <c r="G83" i="50"/>
  <c r="T82" i="50"/>
  <c r="G82" i="50"/>
  <c r="T81" i="50"/>
  <c r="G81" i="50"/>
  <c r="T80" i="50"/>
  <c r="G80" i="50"/>
  <c r="T79" i="50"/>
  <c r="G79" i="50"/>
  <c r="T78" i="50"/>
  <c r="G78" i="50"/>
  <c r="T77" i="50"/>
  <c r="G77" i="50"/>
  <c r="T76" i="50"/>
  <c r="G76" i="50"/>
  <c r="T75" i="50"/>
  <c r="G75" i="50"/>
  <c r="T74" i="50"/>
  <c r="G74" i="50"/>
  <c r="T73" i="50"/>
  <c r="G73" i="50"/>
  <c r="T72" i="50"/>
  <c r="G72" i="50"/>
  <c r="T71" i="50"/>
  <c r="G71" i="50"/>
  <c r="T70" i="50"/>
  <c r="G70" i="50"/>
  <c r="T69" i="50"/>
  <c r="G69" i="50"/>
  <c r="T68" i="50"/>
  <c r="G68" i="50"/>
  <c r="T67" i="50"/>
  <c r="G67" i="50"/>
  <c r="T66" i="50"/>
  <c r="G66" i="50"/>
  <c r="T65" i="50"/>
  <c r="G65" i="50"/>
  <c r="T64" i="50"/>
  <c r="G64" i="50"/>
  <c r="T63" i="50"/>
  <c r="G63" i="50"/>
  <c r="T62" i="50"/>
  <c r="G62" i="50"/>
  <c r="T61" i="50"/>
  <c r="G61" i="50"/>
  <c r="T60" i="50"/>
  <c r="G60" i="50"/>
  <c r="T59" i="50"/>
  <c r="G59" i="50"/>
  <c r="T58" i="50"/>
  <c r="G58" i="50"/>
  <c r="T57" i="50"/>
  <c r="G57" i="50"/>
  <c r="T56" i="50"/>
  <c r="G56" i="50"/>
  <c r="T55" i="50"/>
  <c r="G55" i="50"/>
  <c r="T54" i="50"/>
  <c r="G54" i="50"/>
  <c r="T53" i="50"/>
  <c r="G53" i="50"/>
  <c r="T52" i="50"/>
  <c r="G52" i="50"/>
  <c r="T51" i="50"/>
  <c r="G51" i="50"/>
  <c r="T50" i="50"/>
  <c r="G50" i="50"/>
  <c r="T49" i="50"/>
  <c r="G49" i="50"/>
  <c r="T48" i="50"/>
  <c r="G48" i="50"/>
  <c r="T47" i="50"/>
  <c r="G47" i="50"/>
  <c r="T46" i="50"/>
  <c r="G46" i="50"/>
  <c r="T45" i="50"/>
  <c r="G45" i="50"/>
  <c r="T44" i="50"/>
  <c r="G44" i="50"/>
  <c r="T43" i="50"/>
  <c r="G43" i="50"/>
  <c r="T42" i="50"/>
  <c r="G42" i="50"/>
  <c r="T41" i="50"/>
  <c r="G41" i="50"/>
  <c r="T40" i="50"/>
  <c r="G40" i="50"/>
  <c r="T39" i="50"/>
  <c r="G39" i="50"/>
  <c r="T38" i="50"/>
  <c r="G38" i="50"/>
  <c r="T37" i="50"/>
  <c r="G37" i="50"/>
  <c r="T36" i="50"/>
  <c r="G36" i="50"/>
  <c r="T35" i="50"/>
  <c r="G35" i="50"/>
  <c r="T34" i="50"/>
  <c r="G34" i="50"/>
  <c r="T33" i="50"/>
  <c r="G33" i="50"/>
  <c r="T32" i="50"/>
  <c r="G32" i="50"/>
  <c r="T31" i="50"/>
  <c r="G31" i="50"/>
  <c r="T30" i="50"/>
  <c r="G30" i="50"/>
  <c r="T29" i="50"/>
  <c r="G29" i="50"/>
  <c r="T28" i="50"/>
  <c r="G28" i="50"/>
  <c r="T27" i="50"/>
  <c r="G27" i="50"/>
  <c r="T26" i="50"/>
  <c r="G26" i="50"/>
  <c r="T25" i="50"/>
  <c r="G25" i="50"/>
  <c r="T24" i="50"/>
  <c r="G24" i="50"/>
  <c r="T23" i="50"/>
  <c r="G23" i="50"/>
  <c r="T22" i="50"/>
  <c r="G22" i="50"/>
  <c r="T21" i="50"/>
  <c r="G21" i="50"/>
  <c r="T20" i="50"/>
  <c r="G20" i="50"/>
  <c r="T19" i="50"/>
  <c r="G19" i="50"/>
  <c r="T18" i="50"/>
  <c r="G18" i="50"/>
  <c r="T17" i="50"/>
  <c r="G17" i="50"/>
  <c r="T16" i="50"/>
  <c r="G16" i="50"/>
  <c r="T15" i="50"/>
  <c r="G15" i="50"/>
  <c r="G402" i="50" s="1"/>
  <c r="G75" i="38" l="1"/>
  <c r="G77" i="38" s="1"/>
  <c r="X24" i="38"/>
  <c r="R12" i="15" l="1"/>
  <c r="R11" i="15"/>
  <c r="F30" i="39" l="1"/>
  <c r="K360" i="49" l="1"/>
  <c r="J12" i="7"/>
  <c r="M19" i="38" l="1"/>
  <c r="M16" i="38"/>
  <c r="X16" i="38" s="1"/>
  <c r="BA14" i="32" l="1"/>
  <c r="AZ14" i="32"/>
  <c r="AX14" i="32" l="1"/>
  <c r="K202" i="49"/>
  <c r="R7" i="15"/>
  <c r="S7" i="15" s="1"/>
  <c r="AY14" i="32" l="1"/>
  <c r="J17" i="53"/>
  <c r="K20" i="53"/>
  <c r="M20" i="53" s="1"/>
  <c r="K19" i="53"/>
  <c r="M19" i="53" s="1"/>
  <c r="K18" i="53"/>
  <c r="J18" i="53"/>
  <c r="K17" i="53"/>
  <c r="M17" i="53" s="1"/>
  <c r="K16" i="53"/>
  <c r="M16" i="53" s="1"/>
  <c r="K15" i="53"/>
  <c r="M15" i="53" s="1"/>
  <c r="K14" i="53"/>
  <c r="K13" i="53"/>
  <c r="M13" i="53" s="1"/>
  <c r="K12" i="53"/>
  <c r="K11" i="53"/>
  <c r="K9" i="53"/>
  <c r="M9" i="53" s="1"/>
  <c r="J9" i="53"/>
  <c r="K8" i="53"/>
  <c r="M8" i="53" s="1"/>
  <c r="J8" i="53"/>
  <c r="K7" i="53"/>
  <c r="M7" i="53" s="1"/>
  <c r="J7" i="53"/>
  <c r="K6" i="53"/>
  <c r="M6" i="53" s="1"/>
  <c r="J6" i="53"/>
  <c r="K5" i="53"/>
  <c r="M5" i="53" s="1"/>
  <c r="J5" i="53"/>
  <c r="K4" i="53"/>
  <c r="M4" i="53" s="1"/>
  <c r="J4" i="53"/>
  <c r="K3" i="53"/>
  <c r="M3" i="53" s="1"/>
  <c r="J3" i="53"/>
  <c r="U3" i="53" s="1"/>
  <c r="K2" i="53"/>
  <c r="M2" i="53" s="1"/>
  <c r="J2" i="53"/>
  <c r="K408" i="49"/>
  <c r="K382" i="49"/>
  <c r="K312" i="49"/>
  <c r="K293" i="49"/>
  <c r="K271" i="49"/>
  <c r="K224" i="49"/>
  <c r="K186" i="49"/>
  <c r="K56" i="49"/>
  <c r="K37" i="49"/>
  <c r="K3" i="49"/>
  <c r="J400" i="7"/>
  <c r="J401" i="7"/>
  <c r="J402" i="7"/>
  <c r="J403" i="7"/>
  <c r="J405" i="7"/>
  <c r="J406" i="7"/>
  <c r="J407" i="7"/>
  <c r="J408" i="7"/>
  <c r="J409" i="7"/>
  <c r="J404" i="7"/>
  <c r="U5" i="53" l="1"/>
  <c r="U7" i="53"/>
  <c r="U2" i="53"/>
  <c r="U4" i="53"/>
  <c r="T18" i="53"/>
  <c r="W18" i="53" s="1"/>
  <c r="U9" i="53"/>
  <c r="V17" i="53"/>
  <c r="U17" i="53"/>
  <c r="J12" i="53"/>
  <c r="V12" i="53" s="1"/>
  <c r="J14" i="53"/>
  <c r="V14" i="53" s="1"/>
  <c r="J16" i="53"/>
  <c r="U16" i="53" s="1"/>
  <c r="J20" i="53"/>
  <c r="T20" i="53" s="1"/>
  <c r="W20" i="53" s="1"/>
  <c r="J11" i="53"/>
  <c r="V11" i="53" s="1"/>
  <c r="J13" i="53"/>
  <c r="V13" i="53" s="1"/>
  <c r="J15" i="53"/>
  <c r="V15" i="53" s="1"/>
  <c r="J19" i="53"/>
  <c r="U19" i="53" s="1"/>
  <c r="U18" i="53"/>
  <c r="M18" i="53"/>
  <c r="T17" i="53"/>
  <c r="W17" i="53" s="1"/>
  <c r="L17" i="53"/>
  <c r="L18" i="53"/>
  <c r="V18" i="53"/>
  <c r="M11" i="53"/>
  <c r="M12" i="53"/>
  <c r="M14" i="53"/>
  <c r="U8" i="53"/>
  <c r="U6" i="53"/>
  <c r="T6" i="53"/>
  <c r="W6" i="53" s="1"/>
  <c r="T7" i="53"/>
  <c r="W7" i="53" s="1"/>
  <c r="T8" i="53"/>
  <c r="W8" i="53" s="1"/>
  <c r="T9" i="53"/>
  <c r="W9" i="53" s="1"/>
  <c r="L6" i="53"/>
  <c r="V6" i="53"/>
  <c r="L7" i="53"/>
  <c r="V7" i="53"/>
  <c r="L8" i="53"/>
  <c r="V8" i="53"/>
  <c r="L9" i="53"/>
  <c r="V9" i="53"/>
  <c r="T2" i="53"/>
  <c r="W2" i="53" s="1"/>
  <c r="T3" i="53"/>
  <c r="W3" i="53" s="1"/>
  <c r="T4" i="53"/>
  <c r="W4" i="53" s="1"/>
  <c r="T5" i="53"/>
  <c r="W5" i="53" s="1"/>
  <c r="L2" i="53"/>
  <c r="V2" i="53"/>
  <c r="L3" i="53"/>
  <c r="V3" i="53"/>
  <c r="L4" i="53"/>
  <c r="V4" i="53"/>
  <c r="L5" i="53"/>
  <c r="V5" i="53"/>
  <c r="R20" i="15"/>
  <c r="S20" i="15" s="1"/>
  <c r="R15" i="15"/>
  <c r="S15" i="15" s="1"/>
  <c r="J97" i="47"/>
  <c r="J102" i="47"/>
  <c r="J92" i="47"/>
  <c r="J89" i="47"/>
  <c r="J86" i="47"/>
  <c r="J81" i="47"/>
  <c r="J77" i="47"/>
  <c r="J74" i="47"/>
  <c r="J71" i="47"/>
  <c r="J62" i="47"/>
  <c r="J59" i="47"/>
  <c r="J56" i="47"/>
  <c r="J53" i="47"/>
  <c r="J47" i="47"/>
  <c r="J44" i="47"/>
  <c r="J41" i="47"/>
  <c r="J35" i="47"/>
  <c r="J27" i="47"/>
  <c r="J21" i="47"/>
  <c r="J18" i="47"/>
  <c r="J12" i="47"/>
  <c r="R17" i="15"/>
  <c r="S17" i="15" s="1"/>
  <c r="R18" i="15"/>
  <c r="S18" i="15" s="1"/>
  <c r="R19" i="15"/>
  <c r="S19" i="15" s="1"/>
  <c r="R21" i="15"/>
  <c r="S21" i="15" s="1"/>
  <c r="R22" i="15"/>
  <c r="S22" i="15" s="1"/>
  <c r="R23" i="15"/>
  <c r="S23" i="15" s="1"/>
  <c r="R16" i="15"/>
  <c r="S16" i="15" s="1"/>
  <c r="R9" i="15"/>
  <c r="S9" i="15" s="1"/>
  <c r="R10" i="15"/>
  <c r="S10" i="15" s="1"/>
  <c r="S11" i="15"/>
  <c r="S12" i="15"/>
  <c r="R13" i="15"/>
  <c r="S13" i="15" s="1"/>
  <c r="R14" i="15"/>
  <c r="S14" i="15" s="1"/>
  <c r="R8" i="15"/>
  <c r="Z73" i="49"/>
  <c r="Z18" i="49"/>
  <c r="X9" i="53" l="1"/>
  <c r="U20" i="53"/>
  <c r="L20" i="53"/>
  <c r="L19" i="53"/>
  <c r="L15" i="53"/>
  <c r="T15" i="53"/>
  <c r="W15" i="53" s="1"/>
  <c r="T13" i="53"/>
  <c r="W13" i="53" s="1"/>
  <c r="U11" i="53"/>
  <c r="S8" i="15"/>
  <c r="R24" i="15"/>
  <c r="V20" i="53"/>
  <c r="T14" i="53"/>
  <c r="W14" i="53" s="1"/>
  <c r="L13" i="53"/>
  <c r="U13" i="53"/>
  <c r="U15" i="53"/>
  <c r="T16" i="53"/>
  <c r="W16" i="53" s="1"/>
  <c r="L16" i="53"/>
  <c r="V16" i="53"/>
  <c r="V19" i="53"/>
  <c r="L11" i="53"/>
  <c r="T11" i="53"/>
  <c r="W11" i="53" s="1"/>
  <c r="U14" i="53"/>
  <c r="L14" i="53"/>
  <c r="T12" i="53"/>
  <c r="W12" i="53" s="1"/>
  <c r="T19" i="53"/>
  <c r="W19" i="53" s="1"/>
  <c r="U12" i="53"/>
  <c r="L12" i="53"/>
  <c r="X5" i="53"/>
  <c r="Q24" i="15"/>
  <c r="Q423" i="49"/>
  <c r="Q420" i="49"/>
  <c r="Q419" i="49"/>
  <c r="S339" i="49"/>
  <c r="P339" i="49"/>
  <c r="N339" i="49"/>
  <c r="K339" i="49"/>
  <c r="S111" i="49"/>
  <c r="P111" i="49"/>
  <c r="N111" i="49"/>
  <c r="K111" i="49"/>
  <c r="S335" i="49"/>
  <c r="L335" i="49"/>
  <c r="N335" i="49" s="1"/>
  <c r="K335" i="49"/>
  <c r="S150" i="49"/>
  <c r="L150" i="49"/>
  <c r="K150" i="49"/>
  <c r="S64" i="49"/>
  <c r="L64" i="49"/>
  <c r="N64" i="49" s="1"/>
  <c r="K64" i="49"/>
  <c r="M64" i="49" s="1"/>
  <c r="S15" i="49"/>
  <c r="N15" i="49"/>
  <c r="K15" i="49"/>
  <c r="S148" i="49"/>
  <c r="N148" i="49"/>
  <c r="K148" i="49"/>
  <c r="S63" i="49"/>
  <c r="N63" i="49"/>
  <c r="K63" i="49"/>
  <c r="S62" i="49"/>
  <c r="N62" i="49"/>
  <c r="K62" i="49"/>
  <c r="S334" i="49"/>
  <c r="P334" i="49"/>
  <c r="N334" i="49"/>
  <c r="K334" i="49"/>
  <c r="S173" i="49"/>
  <c r="P173" i="49"/>
  <c r="N173" i="49"/>
  <c r="K173" i="49"/>
  <c r="S147" i="49"/>
  <c r="P147" i="49"/>
  <c r="N147" i="49"/>
  <c r="K147" i="49"/>
  <c r="S107" i="49"/>
  <c r="P107" i="49"/>
  <c r="N107" i="49"/>
  <c r="K107" i="49"/>
  <c r="S61" i="49"/>
  <c r="P61" i="49"/>
  <c r="N61" i="49"/>
  <c r="K61" i="49"/>
  <c r="L146" i="49"/>
  <c r="N146" i="49" s="1"/>
  <c r="K146" i="49"/>
  <c r="L106" i="49"/>
  <c r="N106" i="49" s="1"/>
  <c r="K106" i="49"/>
  <c r="W333" i="49"/>
  <c r="V333" i="49"/>
  <c r="U333" i="49"/>
  <c r="X333" i="49" s="1"/>
  <c r="N333" i="49"/>
  <c r="M333" i="49"/>
  <c r="L145" i="49"/>
  <c r="N145" i="49" s="1"/>
  <c r="K145" i="49"/>
  <c r="L60" i="49"/>
  <c r="N60" i="49" s="1"/>
  <c r="K60" i="49"/>
  <c r="W144" i="49"/>
  <c r="V144" i="49"/>
  <c r="U144" i="49"/>
  <c r="X144" i="49" s="1"/>
  <c r="N144" i="49"/>
  <c r="M144" i="49"/>
  <c r="W143" i="49"/>
  <c r="V143" i="49"/>
  <c r="U143" i="49"/>
  <c r="X143" i="49" s="1"/>
  <c r="N143" i="49"/>
  <c r="M143" i="49"/>
  <c r="W59" i="49"/>
  <c r="V59" i="49"/>
  <c r="U59" i="49"/>
  <c r="X59" i="49" s="1"/>
  <c r="N59" i="49"/>
  <c r="M59" i="49"/>
  <c r="W149" i="49"/>
  <c r="V149" i="49"/>
  <c r="U149" i="49"/>
  <c r="X149" i="49" s="1"/>
  <c r="N149" i="49"/>
  <c r="M149" i="49"/>
  <c r="W174" i="49"/>
  <c r="V174" i="49"/>
  <c r="U174" i="49"/>
  <c r="X174" i="49" s="1"/>
  <c r="N174" i="49"/>
  <c r="M174" i="49"/>
  <c r="W142" i="49"/>
  <c r="V142" i="49"/>
  <c r="U142" i="49"/>
  <c r="X142" i="49" s="1"/>
  <c r="N142" i="49"/>
  <c r="M142" i="49"/>
  <c r="W58" i="49"/>
  <c r="V58" i="49"/>
  <c r="U58" i="49"/>
  <c r="X58" i="49" s="1"/>
  <c r="N58" i="49"/>
  <c r="M58" i="49"/>
  <c r="W388" i="49"/>
  <c r="V388" i="49"/>
  <c r="U388" i="49"/>
  <c r="X388" i="49" s="1"/>
  <c r="N388" i="49"/>
  <c r="M388" i="49"/>
  <c r="W105" i="49"/>
  <c r="V105" i="49"/>
  <c r="U105" i="49"/>
  <c r="X105" i="49" s="1"/>
  <c r="N105" i="49"/>
  <c r="M105" i="49"/>
  <c r="W172" i="49"/>
  <c r="V172" i="49"/>
  <c r="U172" i="49"/>
  <c r="X172" i="49" s="1"/>
  <c r="N172" i="49"/>
  <c r="M172" i="49"/>
  <c r="N408" i="49"/>
  <c r="V408" i="49"/>
  <c r="N382" i="49"/>
  <c r="V382" i="49"/>
  <c r="N312" i="49"/>
  <c r="V312" i="49"/>
  <c r="N293" i="49"/>
  <c r="U293" i="49"/>
  <c r="X293" i="49" s="1"/>
  <c r="N271" i="49"/>
  <c r="V271" i="49"/>
  <c r="N186" i="49"/>
  <c r="V186" i="49"/>
  <c r="N56" i="49"/>
  <c r="V56" i="49"/>
  <c r="N37" i="49"/>
  <c r="U37" i="49"/>
  <c r="X37" i="49" s="1"/>
  <c r="N3" i="49"/>
  <c r="V3" i="49"/>
  <c r="N224" i="49"/>
  <c r="V224" i="49"/>
  <c r="S390" i="49"/>
  <c r="P390" i="49"/>
  <c r="N390" i="49"/>
  <c r="K390" i="49"/>
  <c r="M390" i="49" s="1"/>
  <c r="S338" i="49"/>
  <c r="P338" i="49"/>
  <c r="N338" i="49"/>
  <c r="K338" i="49"/>
  <c r="S298" i="49"/>
  <c r="P298" i="49"/>
  <c r="N298" i="49"/>
  <c r="K298" i="49"/>
  <c r="S272" i="49"/>
  <c r="P272" i="49"/>
  <c r="N272" i="49"/>
  <c r="K272" i="49"/>
  <c r="S226" i="49"/>
  <c r="P226" i="49"/>
  <c r="N226" i="49"/>
  <c r="K226" i="49"/>
  <c r="S175" i="49"/>
  <c r="P175" i="49"/>
  <c r="N175" i="49"/>
  <c r="K175" i="49"/>
  <c r="S153" i="49"/>
  <c r="P153" i="49"/>
  <c r="N153" i="49"/>
  <c r="K153" i="49"/>
  <c r="S67" i="49"/>
  <c r="P67" i="49"/>
  <c r="N67" i="49"/>
  <c r="K67" i="49"/>
  <c r="S39" i="49"/>
  <c r="P39" i="49"/>
  <c r="N39" i="49"/>
  <c r="K39" i="49"/>
  <c r="N407" i="49"/>
  <c r="K407" i="49"/>
  <c r="V407" i="49" s="1"/>
  <c r="N406" i="49"/>
  <c r="K406" i="49"/>
  <c r="V406" i="49" s="1"/>
  <c r="S325" i="49"/>
  <c r="P325" i="49"/>
  <c r="N325" i="49"/>
  <c r="K325" i="49"/>
  <c r="S304" i="49"/>
  <c r="P304" i="49"/>
  <c r="N304" i="49"/>
  <c r="K304" i="49"/>
  <c r="S285" i="49"/>
  <c r="P285" i="49"/>
  <c r="N285" i="49"/>
  <c r="K285" i="49"/>
  <c r="S268" i="49"/>
  <c r="P268" i="49"/>
  <c r="N268" i="49"/>
  <c r="K268" i="49"/>
  <c r="S206" i="49"/>
  <c r="P206" i="49"/>
  <c r="N206" i="49"/>
  <c r="K206" i="49"/>
  <c r="S185" i="49"/>
  <c r="P185" i="49"/>
  <c r="N185" i="49"/>
  <c r="K185" i="49"/>
  <c r="S162" i="49"/>
  <c r="P162" i="49"/>
  <c r="N162" i="49"/>
  <c r="K162" i="49"/>
  <c r="S125" i="49"/>
  <c r="P125" i="49"/>
  <c r="N125" i="49"/>
  <c r="K125" i="49"/>
  <c r="S85" i="49"/>
  <c r="P85" i="49"/>
  <c r="N85" i="49"/>
  <c r="K85" i="49"/>
  <c r="S24" i="49"/>
  <c r="P24" i="49"/>
  <c r="N24" i="49"/>
  <c r="K24" i="49"/>
  <c r="S207" i="49"/>
  <c r="P207" i="49"/>
  <c r="N207" i="49"/>
  <c r="K207" i="49"/>
  <c r="L324" i="49"/>
  <c r="N324" i="49" s="1"/>
  <c r="K324" i="49"/>
  <c r="L77" i="49"/>
  <c r="N77" i="49" s="1"/>
  <c r="K77" i="49"/>
  <c r="L259" i="49"/>
  <c r="N259" i="49" s="1"/>
  <c r="K259" i="49"/>
  <c r="L121" i="49"/>
  <c r="N121" i="49" s="1"/>
  <c r="K121" i="49"/>
  <c r="M401" i="49"/>
  <c r="L401" i="49"/>
  <c r="V401" i="49" s="1"/>
  <c r="N396" i="49"/>
  <c r="K396" i="49"/>
  <c r="V396" i="49" s="1"/>
  <c r="N139" i="49"/>
  <c r="K139" i="49"/>
  <c r="U139" i="49" s="1"/>
  <c r="X139" i="49" s="1"/>
  <c r="N137" i="49"/>
  <c r="K137" i="49"/>
  <c r="V137" i="49" s="1"/>
  <c r="N270" i="49"/>
  <c r="K270" i="49"/>
  <c r="V270" i="49" s="1"/>
  <c r="N171" i="49"/>
  <c r="K171" i="49"/>
  <c r="V171" i="49" s="1"/>
  <c r="N311" i="49"/>
  <c r="K311" i="49"/>
  <c r="U311" i="49" s="1"/>
  <c r="X311" i="49" s="1"/>
  <c r="N34" i="49"/>
  <c r="K34" i="49"/>
  <c r="V34" i="49" s="1"/>
  <c r="N32" i="49"/>
  <c r="K32" i="49"/>
  <c r="V32" i="49" s="1"/>
  <c r="N31" i="49"/>
  <c r="K31" i="49"/>
  <c r="V31" i="49" s="1"/>
  <c r="L284" i="49"/>
  <c r="N284" i="49" s="1"/>
  <c r="K284" i="49"/>
  <c r="L203" i="49"/>
  <c r="K203" i="49"/>
  <c r="J303" i="49"/>
  <c r="L303" i="49" s="1"/>
  <c r="N303" i="49" s="1"/>
  <c r="J205" i="49"/>
  <c r="K205" i="49" s="1"/>
  <c r="J161" i="49"/>
  <c r="L161" i="49" s="1"/>
  <c r="N161" i="49" s="1"/>
  <c r="W267" i="49"/>
  <c r="V267" i="49"/>
  <c r="U267" i="49"/>
  <c r="X267" i="49" s="1"/>
  <c r="N267" i="49"/>
  <c r="M267" i="49"/>
  <c r="W302" i="49"/>
  <c r="V302" i="49"/>
  <c r="U302" i="49"/>
  <c r="X302" i="49" s="1"/>
  <c r="N302" i="49"/>
  <c r="M302" i="49"/>
  <c r="W266" i="49"/>
  <c r="V266" i="49"/>
  <c r="U266" i="49"/>
  <c r="X266" i="49" s="1"/>
  <c r="N266" i="49"/>
  <c r="M266" i="49"/>
  <c r="W159" i="49"/>
  <c r="V159" i="49"/>
  <c r="U159" i="49"/>
  <c r="X159" i="49" s="1"/>
  <c r="N159" i="49"/>
  <c r="M159" i="49"/>
  <c r="W204" i="49"/>
  <c r="V204" i="49"/>
  <c r="U204" i="49"/>
  <c r="X204" i="49" s="1"/>
  <c r="N204" i="49"/>
  <c r="M204" i="49"/>
  <c r="W23" i="49"/>
  <c r="V23" i="49"/>
  <c r="U23" i="49"/>
  <c r="X23" i="49" s="1"/>
  <c r="N23" i="49"/>
  <c r="M23" i="49"/>
  <c r="W300" i="49"/>
  <c r="V300" i="49"/>
  <c r="U300" i="49"/>
  <c r="X300" i="49" s="1"/>
  <c r="N300" i="49"/>
  <c r="M300" i="49"/>
  <c r="W158" i="49"/>
  <c r="V158" i="49"/>
  <c r="U158" i="49"/>
  <c r="X158" i="49" s="1"/>
  <c r="N158" i="49"/>
  <c r="M158" i="49"/>
  <c r="L280" i="49"/>
  <c r="N280" i="49" s="1"/>
  <c r="K280" i="49"/>
  <c r="L84" i="49"/>
  <c r="N84" i="49" s="1"/>
  <c r="K84" i="49"/>
  <c r="W160" i="49"/>
  <c r="V160" i="49"/>
  <c r="U160" i="49"/>
  <c r="X160" i="49" s="1"/>
  <c r="N160" i="49"/>
  <c r="M160" i="49"/>
  <c r="W301" i="49"/>
  <c r="V301" i="49"/>
  <c r="U301" i="49"/>
  <c r="X301" i="49" s="1"/>
  <c r="N301" i="49"/>
  <c r="M301" i="49"/>
  <c r="W124" i="49"/>
  <c r="V124" i="49"/>
  <c r="U124" i="49"/>
  <c r="X124" i="49" s="1"/>
  <c r="N124" i="49"/>
  <c r="M124" i="49"/>
  <c r="W157" i="49"/>
  <c r="V157" i="49"/>
  <c r="U157" i="49"/>
  <c r="X157" i="49" s="1"/>
  <c r="N157" i="49"/>
  <c r="M157" i="49"/>
  <c r="W44" i="49"/>
  <c r="V44" i="49"/>
  <c r="U44" i="49"/>
  <c r="X44" i="49" s="1"/>
  <c r="N44" i="49"/>
  <c r="M44" i="49"/>
  <c r="W265" i="49"/>
  <c r="V265" i="49"/>
  <c r="U265" i="49"/>
  <c r="X265" i="49" s="1"/>
  <c r="N265" i="49"/>
  <c r="M265" i="49"/>
  <c r="W262" i="49"/>
  <c r="V262" i="49"/>
  <c r="U262" i="49"/>
  <c r="X262" i="49" s="1"/>
  <c r="N262" i="49"/>
  <c r="M262" i="49"/>
  <c r="W81" i="49"/>
  <c r="V81" i="49"/>
  <c r="U81" i="49"/>
  <c r="X81" i="49" s="1"/>
  <c r="N81" i="49"/>
  <c r="M81" i="49"/>
  <c r="W377" i="49"/>
  <c r="V377" i="49"/>
  <c r="U377" i="49"/>
  <c r="X377" i="49" s="1"/>
  <c r="N377" i="49"/>
  <c r="M377" i="49"/>
  <c r="W277" i="49"/>
  <c r="V277" i="49"/>
  <c r="U277" i="49"/>
  <c r="X277" i="49" s="1"/>
  <c r="N277" i="49"/>
  <c r="M277" i="49"/>
  <c r="W22" i="49"/>
  <c r="V22" i="49"/>
  <c r="U22" i="49"/>
  <c r="X22" i="49" s="1"/>
  <c r="N22" i="49"/>
  <c r="M22" i="49"/>
  <c r="W350" i="49"/>
  <c r="V350" i="49"/>
  <c r="U350" i="49"/>
  <c r="X350" i="49" s="1"/>
  <c r="N350" i="49"/>
  <c r="M350" i="49"/>
  <c r="W373" i="49"/>
  <c r="V373" i="49"/>
  <c r="U373" i="49"/>
  <c r="X373" i="49" s="1"/>
  <c r="N373" i="49"/>
  <c r="M373" i="49"/>
  <c r="W370" i="49"/>
  <c r="V370" i="49"/>
  <c r="U370" i="49"/>
  <c r="X370" i="49" s="1"/>
  <c r="N370" i="49"/>
  <c r="M370" i="49"/>
  <c r="W199" i="49"/>
  <c r="V199" i="49"/>
  <c r="U199" i="49"/>
  <c r="X199" i="49" s="1"/>
  <c r="N199" i="49"/>
  <c r="M199" i="49"/>
  <c r="W346" i="49"/>
  <c r="V346" i="49"/>
  <c r="U346" i="49"/>
  <c r="X346" i="49" s="1"/>
  <c r="N346" i="49"/>
  <c r="M346" i="49"/>
  <c r="W345" i="49"/>
  <c r="V345" i="49"/>
  <c r="U345" i="49"/>
  <c r="X345" i="49" s="1"/>
  <c r="N345" i="49"/>
  <c r="M345" i="49"/>
  <c r="W184" i="49"/>
  <c r="V184" i="49"/>
  <c r="U184" i="49"/>
  <c r="X184" i="49" s="1"/>
  <c r="N184" i="49"/>
  <c r="M184" i="49"/>
  <c r="W367" i="49"/>
  <c r="V367" i="49"/>
  <c r="U367" i="49"/>
  <c r="X367" i="49" s="1"/>
  <c r="N367" i="49"/>
  <c r="M367" i="49"/>
  <c r="W366" i="49"/>
  <c r="V366" i="49"/>
  <c r="U366" i="49"/>
  <c r="X366" i="49" s="1"/>
  <c r="N366" i="49"/>
  <c r="M366" i="49"/>
  <c r="W231" i="49"/>
  <c r="V231" i="49"/>
  <c r="U231" i="49"/>
  <c r="X231" i="49" s="1"/>
  <c r="N231" i="49"/>
  <c r="M231" i="49"/>
  <c r="L319" i="49"/>
  <c r="N319" i="49" s="1"/>
  <c r="K319" i="49"/>
  <c r="L254" i="49"/>
  <c r="N254" i="49" s="1"/>
  <c r="K254" i="49"/>
  <c r="L180" i="49"/>
  <c r="N180" i="49" s="1"/>
  <c r="K180" i="49"/>
  <c r="L116" i="49"/>
  <c r="N116" i="49" s="1"/>
  <c r="K116" i="49"/>
  <c r="L72" i="49"/>
  <c r="N72" i="49" s="1"/>
  <c r="K72" i="49"/>
  <c r="S152" i="49"/>
  <c r="P152" i="49"/>
  <c r="N152" i="49"/>
  <c r="K152" i="49"/>
  <c r="S110" i="49"/>
  <c r="P110" i="49"/>
  <c r="N110" i="49"/>
  <c r="K110" i="49"/>
  <c r="S66" i="49"/>
  <c r="P66" i="49"/>
  <c r="N66" i="49"/>
  <c r="K66" i="49"/>
  <c r="N405" i="49"/>
  <c r="K405" i="49"/>
  <c r="V405" i="49" s="1"/>
  <c r="S381" i="49"/>
  <c r="P381" i="49"/>
  <c r="N381" i="49"/>
  <c r="K381" i="49"/>
  <c r="S135" i="49"/>
  <c r="P135" i="49"/>
  <c r="N135" i="49"/>
  <c r="K135" i="49"/>
  <c r="S98" i="49"/>
  <c r="P98" i="49"/>
  <c r="N98" i="49"/>
  <c r="K98" i="49"/>
  <c r="S52" i="49"/>
  <c r="P52" i="49"/>
  <c r="N52" i="49"/>
  <c r="K52" i="49"/>
  <c r="L323" i="49"/>
  <c r="N323" i="49" s="1"/>
  <c r="K323" i="49"/>
  <c r="L76" i="49"/>
  <c r="K76" i="49"/>
  <c r="L258" i="49"/>
  <c r="N258" i="49" s="1"/>
  <c r="K258" i="49"/>
  <c r="L120" i="49"/>
  <c r="K120" i="49"/>
  <c r="M400" i="49"/>
  <c r="L400" i="49"/>
  <c r="N400" i="49" s="1"/>
  <c r="N395" i="49"/>
  <c r="K395" i="49"/>
  <c r="V395" i="49" s="1"/>
  <c r="N141" i="49"/>
  <c r="K141" i="49"/>
  <c r="V141" i="49" s="1"/>
  <c r="N140" i="49"/>
  <c r="K140" i="49"/>
  <c r="U140" i="49" s="1"/>
  <c r="X140" i="49" s="1"/>
  <c r="N54" i="49"/>
  <c r="K54" i="49"/>
  <c r="V54" i="49" s="1"/>
  <c r="N53" i="49"/>
  <c r="K53" i="49"/>
  <c r="V53" i="49" s="1"/>
  <c r="L283" i="49"/>
  <c r="N283" i="49" s="1"/>
  <c r="K283" i="49"/>
  <c r="L202" i="49"/>
  <c r="N202" i="49" s="1"/>
  <c r="W51" i="49"/>
  <c r="V51" i="49"/>
  <c r="U51" i="49"/>
  <c r="X51" i="49" s="1"/>
  <c r="N51" i="49"/>
  <c r="M51" i="49"/>
  <c r="W49" i="49"/>
  <c r="V49" i="49"/>
  <c r="U49" i="49"/>
  <c r="X49" i="49" s="1"/>
  <c r="N49" i="49"/>
  <c r="M49" i="49"/>
  <c r="W134" i="49"/>
  <c r="V134" i="49"/>
  <c r="U134" i="49"/>
  <c r="X134" i="49" s="1"/>
  <c r="N134" i="49"/>
  <c r="M134" i="49"/>
  <c r="W132" i="49"/>
  <c r="V132" i="49"/>
  <c r="U132" i="49"/>
  <c r="X132" i="49" s="1"/>
  <c r="N132" i="49"/>
  <c r="M132" i="49"/>
  <c r="W48" i="49"/>
  <c r="V48" i="49"/>
  <c r="U48" i="49"/>
  <c r="X48" i="49" s="1"/>
  <c r="N48" i="49"/>
  <c r="M48" i="49"/>
  <c r="W50" i="49"/>
  <c r="V50" i="49"/>
  <c r="U50" i="49"/>
  <c r="X50" i="49" s="1"/>
  <c r="N50" i="49"/>
  <c r="M50" i="49"/>
  <c r="W133" i="49"/>
  <c r="V133" i="49"/>
  <c r="U133" i="49"/>
  <c r="X133" i="49" s="1"/>
  <c r="N133" i="49"/>
  <c r="M133" i="49"/>
  <c r="W131" i="49"/>
  <c r="V131" i="49"/>
  <c r="U131" i="49"/>
  <c r="X131" i="49" s="1"/>
  <c r="N131" i="49"/>
  <c r="M131" i="49"/>
  <c r="W47" i="49"/>
  <c r="V47" i="49"/>
  <c r="U47" i="49"/>
  <c r="X47" i="49" s="1"/>
  <c r="N47" i="49"/>
  <c r="M47" i="49"/>
  <c r="L279" i="49"/>
  <c r="N279" i="49" s="1"/>
  <c r="K279" i="49"/>
  <c r="L83" i="49"/>
  <c r="N83" i="49" s="1"/>
  <c r="K83" i="49"/>
  <c r="W130" i="49"/>
  <c r="V130" i="49"/>
  <c r="U130" i="49"/>
  <c r="X130" i="49" s="1"/>
  <c r="N130" i="49"/>
  <c r="M130" i="49"/>
  <c r="W97" i="49"/>
  <c r="V97" i="49"/>
  <c r="U97" i="49"/>
  <c r="X97" i="49" s="1"/>
  <c r="N97" i="49"/>
  <c r="M97" i="49"/>
  <c r="W123" i="49"/>
  <c r="V123" i="49"/>
  <c r="U123" i="49"/>
  <c r="X123" i="49" s="1"/>
  <c r="N123" i="49"/>
  <c r="M123" i="49"/>
  <c r="W156" i="49"/>
  <c r="V156" i="49"/>
  <c r="U156" i="49"/>
  <c r="X156" i="49" s="1"/>
  <c r="N156" i="49"/>
  <c r="M156" i="49"/>
  <c r="W43" i="49"/>
  <c r="V43" i="49"/>
  <c r="U43" i="49"/>
  <c r="X43" i="49" s="1"/>
  <c r="N43" i="49"/>
  <c r="M43" i="49"/>
  <c r="W264" i="49"/>
  <c r="V264" i="49"/>
  <c r="U264" i="49"/>
  <c r="X264" i="49" s="1"/>
  <c r="N264" i="49"/>
  <c r="M264" i="49"/>
  <c r="W261" i="49"/>
  <c r="V261" i="49"/>
  <c r="U261" i="49"/>
  <c r="X261" i="49" s="1"/>
  <c r="N261" i="49"/>
  <c r="M261" i="49"/>
  <c r="W80" i="49"/>
  <c r="V80" i="49"/>
  <c r="U80" i="49"/>
  <c r="X80" i="49" s="1"/>
  <c r="N80" i="49"/>
  <c r="M80" i="49"/>
  <c r="W376" i="49"/>
  <c r="V376" i="49"/>
  <c r="U376" i="49"/>
  <c r="X376" i="49" s="1"/>
  <c r="N376" i="49"/>
  <c r="M376" i="49"/>
  <c r="W276" i="49"/>
  <c r="V276" i="49"/>
  <c r="U276" i="49"/>
  <c r="X276" i="49" s="1"/>
  <c r="N276" i="49"/>
  <c r="M276" i="49"/>
  <c r="W21" i="49"/>
  <c r="V21" i="49"/>
  <c r="U21" i="49"/>
  <c r="X21" i="49" s="1"/>
  <c r="N21" i="49"/>
  <c r="M21" i="49"/>
  <c r="W349" i="49"/>
  <c r="V349" i="49"/>
  <c r="U349" i="49"/>
  <c r="X349" i="49" s="1"/>
  <c r="N349" i="49"/>
  <c r="M349" i="49"/>
  <c r="W372" i="49"/>
  <c r="V372" i="49"/>
  <c r="U372" i="49"/>
  <c r="X372" i="49" s="1"/>
  <c r="N372" i="49"/>
  <c r="M372" i="49"/>
  <c r="W369" i="49"/>
  <c r="V369" i="49"/>
  <c r="U369" i="49"/>
  <c r="X369" i="49" s="1"/>
  <c r="N369" i="49"/>
  <c r="M369" i="49"/>
  <c r="W198" i="49"/>
  <c r="V198" i="49"/>
  <c r="U198" i="49"/>
  <c r="X198" i="49" s="1"/>
  <c r="N198" i="49"/>
  <c r="M198" i="49"/>
  <c r="W344" i="49"/>
  <c r="V344" i="49"/>
  <c r="U344" i="49"/>
  <c r="X344" i="49" s="1"/>
  <c r="N344" i="49"/>
  <c r="M344" i="49"/>
  <c r="W183" i="49"/>
  <c r="V183" i="49"/>
  <c r="U183" i="49"/>
  <c r="X183" i="49" s="1"/>
  <c r="N183" i="49"/>
  <c r="M183" i="49"/>
  <c r="W365" i="49"/>
  <c r="V365" i="49"/>
  <c r="U365" i="49"/>
  <c r="X365" i="49" s="1"/>
  <c r="N365" i="49"/>
  <c r="M365" i="49"/>
  <c r="W230" i="49"/>
  <c r="V230" i="49"/>
  <c r="U230" i="49"/>
  <c r="X230" i="49" s="1"/>
  <c r="N230" i="49"/>
  <c r="M230" i="49"/>
  <c r="L318" i="49"/>
  <c r="N318" i="49" s="1"/>
  <c r="K318" i="49"/>
  <c r="L253" i="49"/>
  <c r="N253" i="49" s="1"/>
  <c r="K253" i="49"/>
  <c r="L179" i="49"/>
  <c r="N179" i="49" s="1"/>
  <c r="K179" i="49"/>
  <c r="L115" i="49"/>
  <c r="N115" i="49" s="1"/>
  <c r="K115" i="49"/>
  <c r="L71" i="49"/>
  <c r="N71" i="49" s="1"/>
  <c r="K71" i="49"/>
  <c r="S337" i="49"/>
  <c r="P337" i="49"/>
  <c r="N337" i="49"/>
  <c r="K337" i="49"/>
  <c r="S247" i="49"/>
  <c r="P247" i="49"/>
  <c r="N247" i="49"/>
  <c r="K247" i="49"/>
  <c r="S16" i="49"/>
  <c r="P16" i="49"/>
  <c r="N16" i="49"/>
  <c r="K16" i="49"/>
  <c r="N332" i="49"/>
  <c r="K332" i="49"/>
  <c r="V332" i="49" s="1"/>
  <c r="N246" i="49"/>
  <c r="K246" i="49"/>
  <c r="U246" i="49" s="1"/>
  <c r="X246" i="49" s="1"/>
  <c r="S331" i="49"/>
  <c r="P331" i="49"/>
  <c r="N331" i="49"/>
  <c r="K331" i="49"/>
  <c r="S239" i="49"/>
  <c r="P239" i="49"/>
  <c r="N239" i="49"/>
  <c r="K239" i="49"/>
  <c r="S57" i="49"/>
  <c r="P57" i="49"/>
  <c r="N57" i="49"/>
  <c r="K57" i="49"/>
  <c r="S14" i="49"/>
  <c r="P14" i="49"/>
  <c r="N14" i="49"/>
  <c r="K14" i="49"/>
  <c r="W296" i="49"/>
  <c r="V296" i="49"/>
  <c r="U296" i="49"/>
  <c r="X296" i="49" s="1"/>
  <c r="N296" i="49"/>
  <c r="M296" i="49"/>
  <c r="N404" i="49"/>
  <c r="K404" i="49"/>
  <c r="V404" i="49" s="1"/>
  <c r="L322" i="49"/>
  <c r="N322" i="49" s="1"/>
  <c r="K322" i="49"/>
  <c r="L75" i="49"/>
  <c r="N75" i="49" s="1"/>
  <c r="K75" i="49"/>
  <c r="L257" i="49"/>
  <c r="N257" i="49" s="1"/>
  <c r="K257" i="49"/>
  <c r="L119" i="49"/>
  <c r="N119" i="49" s="1"/>
  <c r="K119" i="49"/>
  <c r="N245" i="49"/>
  <c r="K245" i="49"/>
  <c r="V245" i="49" s="1"/>
  <c r="N243" i="49"/>
  <c r="K243" i="49"/>
  <c r="V243" i="49" s="1"/>
  <c r="N242" i="49"/>
  <c r="K242" i="49"/>
  <c r="V242" i="49" s="1"/>
  <c r="N240" i="49"/>
  <c r="K240" i="49"/>
  <c r="U240" i="49" s="1"/>
  <c r="X240" i="49" s="1"/>
  <c r="L295" i="49"/>
  <c r="N295" i="49" s="1"/>
  <c r="K295" i="49"/>
  <c r="M399" i="49"/>
  <c r="L399" i="49"/>
  <c r="N399" i="49" s="1"/>
  <c r="N394" i="49"/>
  <c r="K394" i="49"/>
  <c r="V394" i="49" s="1"/>
  <c r="N244" i="49"/>
  <c r="K244" i="49"/>
  <c r="U244" i="49" s="1"/>
  <c r="X244" i="49" s="1"/>
  <c r="W13" i="49"/>
  <c r="V13" i="49"/>
  <c r="U13" i="49"/>
  <c r="X13" i="49" s="1"/>
  <c r="N13" i="49"/>
  <c r="M13" i="49"/>
  <c r="W330" i="49"/>
  <c r="V330" i="49"/>
  <c r="U330" i="49"/>
  <c r="X330" i="49" s="1"/>
  <c r="N330" i="49"/>
  <c r="M330" i="49"/>
  <c r="W4" i="49"/>
  <c r="V4" i="49"/>
  <c r="U4" i="49"/>
  <c r="X4" i="49" s="1"/>
  <c r="N4" i="49"/>
  <c r="M4" i="49"/>
  <c r="W329" i="49"/>
  <c r="V329" i="49"/>
  <c r="U329" i="49"/>
  <c r="X329" i="49" s="1"/>
  <c r="N329" i="49"/>
  <c r="M329" i="49"/>
  <c r="W12" i="49"/>
  <c r="V12" i="49"/>
  <c r="U12" i="49"/>
  <c r="X12" i="49" s="1"/>
  <c r="N12" i="49"/>
  <c r="M12" i="49"/>
  <c r="W11" i="49"/>
  <c r="V11" i="49"/>
  <c r="U11" i="49"/>
  <c r="X11" i="49" s="1"/>
  <c r="N11" i="49"/>
  <c r="M11" i="49"/>
  <c r="W10" i="49"/>
  <c r="V10" i="49"/>
  <c r="U10" i="49"/>
  <c r="X10" i="49" s="1"/>
  <c r="N10" i="49"/>
  <c r="M10" i="49"/>
  <c r="W238" i="49"/>
  <c r="V238" i="49"/>
  <c r="U238" i="49"/>
  <c r="X238" i="49" s="1"/>
  <c r="N238" i="49"/>
  <c r="M238" i="49"/>
  <c r="W328" i="49"/>
  <c r="V328" i="49"/>
  <c r="U328" i="49"/>
  <c r="X328" i="49" s="1"/>
  <c r="N328" i="49"/>
  <c r="M328" i="49"/>
  <c r="N241" i="49"/>
  <c r="K241" i="49"/>
  <c r="V241" i="49" s="1"/>
  <c r="W237" i="49"/>
  <c r="V237" i="49"/>
  <c r="U237" i="49"/>
  <c r="X237" i="49" s="1"/>
  <c r="N237" i="49"/>
  <c r="M237" i="49"/>
  <c r="W9" i="49"/>
  <c r="V9" i="49"/>
  <c r="U9" i="49"/>
  <c r="X9" i="49" s="1"/>
  <c r="N9" i="49"/>
  <c r="M9" i="49"/>
  <c r="W327" i="49"/>
  <c r="V327" i="49"/>
  <c r="U327" i="49"/>
  <c r="X327" i="49" s="1"/>
  <c r="N327" i="49"/>
  <c r="M327" i="49"/>
  <c r="W294" i="49"/>
  <c r="V294" i="49"/>
  <c r="U294" i="49"/>
  <c r="X294" i="49" s="1"/>
  <c r="N294" i="49"/>
  <c r="M294" i="49"/>
  <c r="W8" i="49"/>
  <c r="V8" i="49"/>
  <c r="U8" i="49"/>
  <c r="X8" i="49" s="1"/>
  <c r="N8" i="49"/>
  <c r="M8" i="49"/>
  <c r="W236" i="49"/>
  <c r="V236" i="49"/>
  <c r="U236" i="49"/>
  <c r="X236" i="49" s="1"/>
  <c r="N236" i="49"/>
  <c r="M236" i="49"/>
  <c r="W7" i="49"/>
  <c r="V7" i="49"/>
  <c r="U7" i="49"/>
  <c r="X7" i="49" s="1"/>
  <c r="N7" i="49"/>
  <c r="M7" i="49"/>
  <c r="W235" i="49"/>
  <c r="V235" i="49"/>
  <c r="U235" i="49"/>
  <c r="X235" i="49" s="1"/>
  <c r="N235" i="49"/>
  <c r="M235" i="49"/>
  <c r="W383" i="49"/>
  <c r="V383" i="49"/>
  <c r="U383" i="49"/>
  <c r="X383" i="49" s="1"/>
  <c r="N383" i="49"/>
  <c r="M383" i="49"/>
  <c r="W387" i="49"/>
  <c r="V387" i="49"/>
  <c r="U387" i="49"/>
  <c r="X387" i="49" s="1"/>
  <c r="N387" i="49"/>
  <c r="M387" i="49"/>
  <c r="W6" i="49"/>
  <c r="V6" i="49"/>
  <c r="U6" i="49"/>
  <c r="X6" i="49" s="1"/>
  <c r="N6" i="49"/>
  <c r="M6" i="49"/>
  <c r="W234" i="49"/>
  <c r="V234" i="49"/>
  <c r="U234" i="49"/>
  <c r="X234" i="49" s="1"/>
  <c r="N234" i="49"/>
  <c r="M234" i="49"/>
  <c r="W386" i="49"/>
  <c r="V386" i="49"/>
  <c r="U386" i="49"/>
  <c r="X386" i="49" s="1"/>
  <c r="N386" i="49"/>
  <c r="M386" i="49"/>
  <c r="W5" i="49"/>
  <c r="V5" i="49"/>
  <c r="U5" i="49"/>
  <c r="X5" i="49" s="1"/>
  <c r="N5" i="49"/>
  <c r="M5" i="49"/>
  <c r="W233" i="49"/>
  <c r="V233" i="49"/>
  <c r="U233" i="49"/>
  <c r="X233" i="49" s="1"/>
  <c r="N233" i="49"/>
  <c r="M233" i="49"/>
  <c r="W353" i="49"/>
  <c r="V353" i="49"/>
  <c r="U353" i="49"/>
  <c r="X353" i="49" s="1"/>
  <c r="N353" i="49"/>
  <c r="M353" i="49"/>
  <c r="W352" i="49"/>
  <c r="V352" i="49"/>
  <c r="U352" i="49"/>
  <c r="X352" i="49" s="1"/>
  <c r="N352" i="49"/>
  <c r="M352" i="49"/>
  <c r="W385" i="49"/>
  <c r="V385" i="49"/>
  <c r="U385" i="49"/>
  <c r="X385" i="49" s="1"/>
  <c r="N385" i="49"/>
  <c r="M385" i="49"/>
  <c r="W384" i="49"/>
  <c r="V384" i="49"/>
  <c r="U384" i="49"/>
  <c r="X384" i="49" s="1"/>
  <c r="N384" i="49"/>
  <c r="M384" i="49"/>
  <c r="S109" i="49"/>
  <c r="P109" i="49"/>
  <c r="N109" i="49"/>
  <c r="K109" i="49"/>
  <c r="N403" i="49"/>
  <c r="K403" i="49"/>
  <c r="V403" i="49" s="1"/>
  <c r="S380" i="49"/>
  <c r="P380" i="49"/>
  <c r="N380" i="49"/>
  <c r="K380" i="49"/>
  <c r="S351" i="49"/>
  <c r="P351" i="49"/>
  <c r="N351" i="49"/>
  <c r="K351" i="49"/>
  <c r="S129" i="49"/>
  <c r="P129" i="49"/>
  <c r="N129" i="49"/>
  <c r="K129" i="49"/>
  <c r="S96" i="49"/>
  <c r="P96" i="49"/>
  <c r="N96" i="49"/>
  <c r="K96" i="49"/>
  <c r="L321" i="49"/>
  <c r="N321" i="49" s="1"/>
  <c r="K321" i="49"/>
  <c r="L74" i="49"/>
  <c r="N74" i="49" s="1"/>
  <c r="K74" i="49"/>
  <c r="L256" i="49"/>
  <c r="N256" i="49" s="1"/>
  <c r="K256" i="49"/>
  <c r="L118" i="49"/>
  <c r="N118" i="49" s="1"/>
  <c r="K118" i="49"/>
  <c r="M398" i="49"/>
  <c r="L398" i="49"/>
  <c r="N398" i="49" s="1"/>
  <c r="N393" i="49"/>
  <c r="K393" i="49"/>
  <c r="N103" i="49"/>
  <c r="K103" i="49"/>
  <c r="V103" i="49" s="1"/>
  <c r="N102" i="49"/>
  <c r="K102" i="49"/>
  <c r="V102" i="49" s="1"/>
  <c r="N101" i="49"/>
  <c r="K101" i="49"/>
  <c r="V101" i="49" s="1"/>
  <c r="N104" i="49"/>
  <c r="K104" i="49"/>
  <c r="V104" i="49" s="1"/>
  <c r="N100" i="49"/>
  <c r="K100" i="49"/>
  <c r="V100" i="49" s="1"/>
  <c r="N99" i="49"/>
  <c r="K99" i="49"/>
  <c r="V99" i="49" s="1"/>
  <c r="L282" i="49"/>
  <c r="N282" i="49" s="1"/>
  <c r="K282" i="49"/>
  <c r="L201" i="49"/>
  <c r="N201" i="49" s="1"/>
  <c r="K201" i="49"/>
  <c r="W95" i="49"/>
  <c r="V95" i="49"/>
  <c r="U95" i="49"/>
  <c r="X95" i="49" s="1"/>
  <c r="N95" i="49"/>
  <c r="M95" i="49"/>
  <c r="W94" i="49"/>
  <c r="V94" i="49"/>
  <c r="U94" i="49"/>
  <c r="X94" i="49" s="1"/>
  <c r="N94" i="49"/>
  <c r="M94" i="49"/>
  <c r="W92" i="49"/>
  <c r="V92" i="49"/>
  <c r="U92" i="49"/>
  <c r="X92" i="49" s="1"/>
  <c r="N92" i="49"/>
  <c r="M92" i="49"/>
  <c r="W91" i="49"/>
  <c r="V91" i="49"/>
  <c r="U91" i="49"/>
  <c r="X91" i="49" s="1"/>
  <c r="N91" i="49"/>
  <c r="M91" i="49"/>
  <c r="W90" i="49"/>
  <c r="V90" i="49"/>
  <c r="U90" i="49"/>
  <c r="X90" i="49" s="1"/>
  <c r="N90" i="49"/>
  <c r="M90" i="49"/>
  <c r="W93" i="49"/>
  <c r="V93" i="49"/>
  <c r="U93" i="49"/>
  <c r="X93" i="49" s="1"/>
  <c r="N93" i="49"/>
  <c r="M93" i="49"/>
  <c r="W46" i="49"/>
  <c r="V46" i="49"/>
  <c r="U46" i="49"/>
  <c r="X46" i="49" s="1"/>
  <c r="N46" i="49"/>
  <c r="M46" i="49"/>
  <c r="W87" i="49"/>
  <c r="V87" i="49"/>
  <c r="U87" i="49"/>
  <c r="X87" i="49" s="1"/>
  <c r="N87" i="49"/>
  <c r="M87" i="49"/>
  <c r="W128" i="49"/>
  <c r="V128" i="49"/>
  <c r="U128" i="49"/>
  <c r="X128" i="49" s="1"/>
  <c r="N128" i="49"/>
  <c r="M128" i="49"/>
  <c r="L278" i="49"/>
  <c r="N278" i="49" s="1"/>
  <c r="K278" i="49"/>
  <c r="L82" i="49"/>
  <c r="N82" i="49" s="1"/>
  <c r="K82" i="49"/>
  <c r="W89" i="49"/>
  <c r="V89" i="49"/>
  <c r="U89" i="49"/>
  <c r="X89" i="49" s="1"/>
  <c r="N89" i="49"/>
  <c r="M89" i="49"/>
  <c r="W88" i="49"/>
  <c r="V88" i="49"/>
  <c r="U88" i="49"/>
  <c r="X88" i="49" s="1"/>
  <c r="N88" i="49"/>
  <c r="M88" i="49"/>
  <c r="W122" i="49"/>
  <c r="V122" i="49"/>
  <c r="U122" i="49"/>
  <c r="X122" i="49" s="1"/>
  <c r="N122" i="49"/>
  <c r="M122" i="49"/>
  <c r="W155" i="49"/>
  <c r="V155" i="49"/>
  <c r="U155" i="49"/>
  <c r="X155" i="49" s="1"/>
  <c r="N155" i="49"/>
  <c r="M155" i="49"/>
  <c r="W42" i="49"/>
  <c r="V42" i="49"/>
  <c r="U42" i="49"/>
  <c r="X42" i="49" s="1"/>
  <c r="N42" i="49"/>
  <c r="M42" i="49"/>
  <c r="W263" i="49"/>
  <c r="V263" i="49"/>
  <c r="U263" i="49"/>
  <c r="X263" i="49" s="1"/>
  <c r="N263" i="49"/>
  <c r="M263" i="49"/>
  <c r="W260" i="49"/>
  <c r="V260" i="49"/>
  <c r="U260" i="49"/>
  <c r="X260" i="49" s="1"/>
  <c r="N260" i="49"/>
  <c r="M260" i="49"/>
  <c r="W79" i="49"/>
  <c r="V79" i="49"/>
  <c r="U79" i="49"/>
  <c r="X79" i="49" s="1"/>
  <c r="N79" i="49"/>
  <c r="M79" i="49"/>
  <c r="W375" i="49"/>
  <c r="V375" i="49"/>
  <c r="U375" i="49"/>
  <c r="X375" i="49" s="1"/>
  <c r="N375" i="49"/>
  <c r="M375" i="49"/>
  <c r="W275" i="49"/>
  <c r="V275" i="49"/>
  <c r="U275" i="49"/>
  <c r="X275" i="49" s="1"/>
  <c r="N275" i="49"/>
  <c r="M275" i="49"/>
  <c r="W20" i="49"/>
  <c r="V20" i="49"/>
  <c r="U20" i="49"/>
  <c r="X20" i="49" s="1"/>
  <c r="N20" i="49"/>
  <c r="M20" i="49"/>
  <c r="W348" i="49"/>
  <c r="V348" i="49"/>
  <c r="U348" i="49"/>
  <c r="X348" i="49" s="1"/>
  <c r="N348" i="49"/>
  <c r="M348" i="49"/>
  <c r="W371" i="49"/>
  <c r="V371" i="49"/>
  <c r="U371" i="49"/>
  <c r="X371" i="49" s="1"/>
  <c r="N371" i="49"/>
  <c r="M371" i="49"/>
  <c r="W368" i="49"/>
  <c r="V368" i="49"/>
  <c r="U368" i="49"/>
  <c r="X368" i="49" s="1"/>
  <c r="N368" i="49"/>
  <c r="M368" i="49"/>
  <c r="W197" i="49"/>
  <c r="V197" i="49"/>
  <c r="U197" i="49"/>
  <c r="X197" i="49" s="1"/>
  <c r="N197" i="49"/>
  <c r="M197" i="49"/>
  <c r="W343" i="49"/>
  <c r="V343" i="49"/>
  <c r="U343" i="49"/>
  <c r="X343" i="49" s="1"/>
  <c r="N343" i="49"/>
  <c r="M343" i="49"/>
  <c r="W182" i="49"/>
  <c r="V182" i="49"/>
  <c r="U182" i="49"/>
  <c r="X182" i="49" s="1"/>
  <c r="N182" i="49"/>
  <c r="M182" i="49"/>
  <c r="W364" i="49"/>
  <c r="V364" i="49"/>
  <c r="U364" i="49"/>
  <c r="X364" i="49" s="1"/>
  <c r="N364" i="49"/>
  <c r="M364" i="49"/>
  <c r="W229" i="49"/>
  <c r="V229" i="49"/>
  <c r="U229" i="49"/>
  <c r="X229" i="49" s="1"/>
  <c r="N229" i="49"/>
  <c r="M229" i="49"/>
  <c r="L317" i="49"/>
  <c r="N317" i="49" s="1"/>
  <c r="K317" i="49"/>
  <c r="L252" i="49"/>
  <c r="N252" i="49" s="1"/>
  <c r="K252" i="49"/>
  <c r="L178" i="49"/>
  <c r="N178" i="49" s="1"/>
  <c r="K178" i="49"/>
  <c r="L114" i="49"/>
  <c r="N114" i="49" s="1"/>
  <c r="K114" i="49"/>
  <c r="L70" i="49"/>
  <c r="N70" i="49" s="1"/>
  <c r="K70" i="49"/>
  <c r="S389" i="49"/>
  <c r="P389" i="49"/>
  <c r="N389" i="49"/>
  <c r="K389" i="49"/>
  <c r="S336" i="49"/>
  <c r="P336" i="49"/>
  <c r="N336" i="49"/>
  <c r="K336" i="49"/>
  <c r="S297" i="49"/>
  <c r="P297" i="49"/>
  <c r="N297" i="49"/>
  <c r="K297" i="49"/>
  <c r="S225" i="49"/>
  <c r="P225" i="49"/>
  <c r="N225" i="49"/>
  <c r="K225" i="49"/>
  <c r="S151" i="49"/>
  <c r="P151" i="49"/>
  <c r="N151" i="49"/>
  <c r="K151" i="49"/>
  <c r="M151" i="49" s="1"/>
  <c r="S108" i="49"/>
  <c r="P108" i="49"/>
  <c r="N108" i="49"/>
  <c r="K108" i="49"/>
  <c r="S65" i="49"/>
  <c r="P65" i="49"/>
  <c r="N65" i="49"/>
  <c r="K65" i="49"/>
  <c r="S38" i="49"/>
  <c r="P38" i="49"/>
  <c r="N38" i="49"/>
  <c r="K38" i="49"/>
  <c r="N402" i="49"/>
  <c r="K402" i="49"/>
  <c r="V402" i="49" s="1"/>
  <c r="S379" i="49"/>
  <c r="P379" i="49"/>
  <c r="N379" i="49"/>
  <c r="K379" i="49"/>
  <c r="S310" i="49"/>
  <c r="P310" i="49"/>
  <c r="N310" i="49"/>
  <c r="K310" i="49"/>
  <c r="S289" i="49"/>
  <c r="P289" i="49"/>
  <c r="N289" i="49"/>
  <c r="K289" i="49"/>
  <c r="S232" i="49"/>
  <c r="P232" i="49"/>
  <c r="N232" i="49"/>
  <c r="K232" i="49"/>
  <c r="S219" i="49"/>
  <c r="P219" i="49"/>
  <c r="N219" i="49"/>
  <c r="K219" i="49"/>
  <c r="S169" i="49"/>
  <c r="P169" i="49"/>
  <c r="N169" i="49"/>
  <c r="K169" i="49"/>
  <c r="S126" i="49"/>
  <c r="P126" i="49"/>
  <c r="N126" i="49"/>
  <c r="K126" i="49"/>
  <c r="S86" i="49"/>
  <c r="P86" i="49"/>
  <c r="N86" i="49"/>
  <c r="K86" i="49"/>
  <c r="S45" i="49"/>
  <c r="P45" i="49"/>
  <c r="N45" i="49"/>
  <c r="K45" i="49"/>
  <c r="S28" i="49"/>
  <c r="P28" i="49"/>
  <c r="N28" i="49"/>
  <c r="K28" i="49"/>
  <c r="S220" i="49"/>
  <c r="P220" i="49"/>
  <c r="N220" i="49"/>
  <c r="K220" i="49"/>
  <c r="L320" i="49"/>
  <c r="N320" i="49" s="1"/>
  <c r="K320" i="49"/>
  <c r="L73" i="49"/>
  <c r="N73" i="49" s="1"/>
  <c r="K73" i="49"/>
  <c r="L255" i="49"/>
  <c r="N255" i="49" s="1"/>
  <c r="K255" i="49"/>
  <c r="L117" i="49"/>
  <c r="N117" i="49" s="1"/>
  <c r="K117" i="49"/>
  <c r="M397" i="49"/>
  <c r="L397" i="49"/>
  <c r="N397" i="49" s="1"/>
  <c r="N392" i="49"/>
  <c r="K392" i="49"/>
  <c r="V392" i="49" s="1"/>
  <c r="J223" i="49"/>
  <c r="L223" i="49" s="1"/>
  <c r="N223" i="49" s="1"/>
  <c r="J36" i="49"/>
  <c r="L36" i="49" s="1"/>
  <c r="N36" i="49" s="1"/>
  <c r="N35" i="49"/>
  <c r="K35" i="49"/>
  <c r="U35" i="49" s="1"/>
  <c r="X35" i="49" s="1"/>
  <c r="L292" i="49"/>
  <c r="N292" i="49" s="1"/>
  <c r="K292" i="49"/>
  <c r="L222" i="49"/>
  <c r="N222" i="49" s="1"/>
  <c r="K222" i="49"/>
  <c r="W326" i="49"/>
  <c r="V326" i="49"/>
  <c r="U326" i="49"/>
  <c r="X326" i="49" s="1"/>
  <c r="N326" i="49"/>
  <c r="M326" i="49"/>
  <c r="L291" i="49"/>
  <c r="N291" i="49" s="1"/>
  <c r="K291" i="49"/>
  <c r="L55" i="49"/>
  <c r="N55" i="49" s="1"/>
  <c r="K55" i="49"/>
  <c r="N138" i="49"/>
  <c r="K138" i="49"/>
  <c r="V138" i="49" s="1"/>
  <c r="N136" i="49"/>
  <c r="K136" i="49"/>
  <c r="U136" i="49" s="1"/>
  <c r="X136" i="49" s="1"/>
  <c r="N170" i="49"/>
  <c r="K170" i="49"/>
  <c r="V170" i="49" s="1"/>
  <c r="N33" i="49"/>
  <c r="K33" i="49"/>
  <c r="V33" i="49" s="1"/>
  <c r="W290" i="49"/>
  <c r="V290" i="49"/>
  <c r="U290" i="49"/>
  <c r="X290" i="49" s="1"/>
  <c r="N290" i="49"/>
  <c r="M290" i="49"/>
  <c r="L309" i="49"/>
  <c r="N309" i="49" s="1"/>
  <c r="K309" i="49"/>
  <c r="L288" i="49"/>
  <c r="K288" i="49"/>
  <c r="L218" i="49"/>
  <c r="N218" i="49" s="1"/>
  <c r="K218" i="49"/>
  <c r="L168" i="49"/>
  <c r="K168" i="49"/>
  <c r="L27" i="49"/>
  <c r="N27" i="49" s="1"/>
  <c r="K27" i="49"/>
  <c r="W167" i="49"/>
  <c r="V167" i="49"/>
  <c r="U167" i="49"/>
  <c r="X167" i="49" s="1"/>
  <c r="N167" i="49"/>
  <c r="M167" i="49"/>
  <c r="W217" i="49"/>
  <c r="V217" i="49"/>
  <c r="U217" i="49"/>
  <c r="X217" i="49" s="1"/>
  <c r="N217" i="49"/>
  <c r="M217" i="49"/>
  <c r="W216" i="49"/>
  <c r="V216" i="49"/>
  <c r="U216" i="49"/>
  <c r="X216" i="49" s="1"/>
  <c r="N216" i="49"/>
  <c r="M216" i="49"/>
  <c r="L281" i="49"/>
  <c r="N281" i="49" s="1"/>
  <c r="K281" i="49"/>
  <c r="L200" i="49"/>
  <c r="N200" i="49" s="1"/>
  <c r="K200" i="49"/>
  <c r="W127" i="49"/>
  <c r="V127" i="49"/>
  <c r="U127" i="49"/>
  <c r="X127" i="49" s="1"/>
  <c r="N127" i="49"/>
  <c r="M127" i="49"/>
  <c r="W29" i="49"/>
  <c r="V29" i="49"/>
  <c r="U29" i="49"/>
  <c r="X29" i="49" s="1"/>
  <c r="N29" i="49"/>
  <c r="M29" i="49"/>
  <c r="W215" i="49"/>
  <c r="V215" i="49"/>
  <c r="U215" i="49"/>
  <c r="X215" i="49" s="1"/>
  <c r="N215" i="49"/>
  <c r="M215" i="49"/>
  <c r="W214" i="49"/>
  <c r="V214" i="49"/>
  <c r="U214" i="49"/>
  <c r="X214" i="49" s="1"/>
  <c r="N214" i="49"/>
  <c r="M214" i="49"/>
  <c r="J308" i="49"/>
  <c r="L308" i="49" s="1"/>
  <c r="N308" i="49" s="1"/>
  <c r="J213" i="49"/>
  <c r="K213" i="49" s="1"/>
  <c r="J166" i="49"/>
  <c r="L166" i="49" s="1"/>
  <c r="W307" i="49"/>
  <c r="V307" i="49"/>
  <c r="U307" i="49"/>
  <c r="X307" i="49" s="1"/>
  <c r="N307" i="49"/>
  <c r="M307" i="49"/>
  <c r="L306" i="49"/>
  <c r="N306" i="49" s="1"/>
  <c r="K306" i="49"/>
  <c r="L287" i="49"/>
  <c r="N287" i="49" s="1"/>
  <c r="K287" i="49"/>
  <c r="L212" i="49"/>
  <c r="N212" i="49" s="1"/>
  <c r="K212" i="49"/>
  <c r="L165" i="49"/>
  <c r="N165" i="49" s="1"/>
  <c r="K165" i="49"/>
  <c r="L26" i="49"/>
  <c r="N26" i="49" s="1"/>
  <c r="K26" i="49"/>
  <c r="W211" i="49"/>
  <c r="V211" i="49"/>
  <c r="U211" i="49"/>
  <c r="X211" i="49" s="1"/>
  <c r="N211" i="49"/>
  <c r="M211" i="49"/>
  <c r="W78" i="49"/>
  <c r="V78" i="49"/>
  <c r="U78" i="49"/>
  <c r="X78" i="49" s="1"/>
  <c r="N78" i="49"/>
  <c r="M78" i="49"/>
  <c r="W274" i="49"/>
  <c r="V274" i="49"/>
  <c r="U274" i="49"/>
  <c r="X274" i="49" s="1"/>
  <c r="N274" i="49"/>
  <c r="M274" i="49"/>
  <c r="W221" i="49"/>
  <c r="V221" i="49"/>
  <c r="U221" i="49"/>
  <c r="X221" i="49" s="1"/>
  <c r="N221" i="49"/>
  <c r="M221" i="49"/>
  <c r="W210" i="49"/>
  <c r="V210" i="49"/>
  <c r="U210" i="49"/>
  <c r="X210" i="49" s="1"/>
  <c r="N210" i="49"/>
  <c r="M210" i="49"/>
  <c r="L269" i="49"/>
  <c r="N269" i="49" s="1"/>
  <c r="K269" i="49"/>
  <c r="L164" i="49"/>
  <c r="N164" i="49" s="1"/>
  <c r="K164" i="49"/>
  <c r="L305" i="49"/>
  <c r="N305" i="49" s="1"/>
  <c r="K305" i="49"/>
  <c r="L286" i="49"/>
  <c r="N286" i="49" s="1"/>
  <c r="K286" i="49"/>
  <c r="L209" i="49"/>
  <c r="N209" i="49" s="1"/>
  <c r="K209" i="49"/>
  <c r="L163" i="49"/>
  <c r="N163" i="49" s="1"/>
  <c r="K163" i="49"/>
  <c r="L25" i="49"/>
  <c r="N25" i="49" s="1"/>
  <c r="K25" i="49"/>
  <c r="W374" i="49"/>
  <c r="V374" i="49"/>
  <c r="U374" i="49"/>
  <c r="X374" i="49" s="1"/>
  <c r="N374" i="49"/>
  <c r="M374" i="49"/>
  <c r="W30" i="49"/>
  <c r="V30" i="49"/>
  <c r="U30" i="49"/>
  <c r="X30" i="49" s="1"/>
  <c r="N30" i="49"/>
  <c r="M30" i="49"/>
  <c r="W208" i="49"/>
  <c r="V208" i="49"/>
  <c r="U208" i="49"/>
  <c r="X208" i="49" s="1"/>
  <c r="N208" i="49"/>
  <c r="M208" i="49"/>
  <c r="W378" i="49"/>
  <c r="V378" i="49"/>
  <c r="U378" i="49"/>
  <c r="X378" i="49" s="1"/>
  <c r="N378" i="49"/>
  <c r="M378" i="49"/>
  <c r="W347" i="49"/>
  <c r="V347" i="49"/>
  <c r="U347" i="49"/>
  <c r="X347" i="49" s="1"/>
  <c r="N347" i="49"/>
  <c r="M347" i="49"/>
  <c r="W196" i="49"/>
  <c r="V196" i="49"/>
  <c r="U196" i="49"/>
  <c r="X196" i="49" s="1"/>
  <c r="N196" i="49"/>
  <c r="M196" i="49"/>
  <c r="W342" i="49"/>
  <c r="V342" i="49"/>
  <c r="U342" i="49"/>
  <c r="X342" i="49" s="1"/>
  <c r="N342" i="49"/>
  <c r="M342" i="49"/>
  <c r="W341" i="49"/>
  <c r="V341" i="49"/>
  <c r="U341" i="49"/>
  <c r="X341" i="49" s="1"/>
  <c r="N341" i="49"/>
  <c r="M341" i="49"/>
  <c r="W181" i="49"/>
  <c r="V181" i="49"/>
  <c r="U181" i="49"/>
  <c r="X181" i="49" s="1"/>
  <c r="N181" i="49"/>
  <c r="M181" i="49"/>
  <c r="W363" i="49"/>
  <c r="V363" i="49"/>
  <c r="U363" i="49"/>
  <c r="X363" i="49" s="1"/>
  <c r="N363" i="49"/>
  <c r="M363" i="49"/>
  <c r="W362" i="49"/>
  <c r="V362" i="49"/>
  <c r="U362" i="49"/>
  <c r="X362" i="49" s="1"/>
  <c r="N362" i="49"/>
  <c r="M362" i="49"/>
  <c r="W228" i="49"/>
  <c r="V228" i="49"/>
  <c r="U228" i="49"/>
  <c r="X228" i="49" s="1"/>
  <c r="N228" i="49"/>
  <c r="M228" i="49"/>
  <c r="L316" i="49"/>
  <c r="K316" i="49"/>
  <c r="L251" i="49"/>
  <c r="N251" i="49" s="1"/>
  <c r="K251" i="49"/>
  <c r="L177" i="49"/>
  <c r="K177" i="49"/>
  <c r="L113" i="49"/>
  <c r="N113" i="49" s="1"/>
  <c r="K113" i="49"/>
  <c r="L69" i="49"/>
  <c r="K69" i="49"/>
  <c r="N361" i="49"/>
  <c r="K361" i="49"/>
  <c r="N195" i="49"/>
  <c r="K195" i="49"/>
  <c r="N359" i="49"/>
  <c r="J359" i="49"/>
  <c r="K359" i="49" s="1"/>
  <c r="N250" i="49"/>
  <c r="J250" i="49"/>
  <c r="K250" i="49" s="1"/>
  <c r="N19" i="49"/>
  <c r="J19" i="49"/>
  <c r="K19" i="49" s="1"/>
  <c r="N193" i="49"/>
  <c r="K193" i="49"/>
  <c r="V193" i="49" s="1"/>
  <c r="S358" i="49"/>
  <c r="N358" i="49"/>
  <c r="S314" i="49"/>
  <c r="N314" i="49"/>
  <c r="S249" i="49"/>
  <c r="N249" i="49"/>
  <c r="S191" i="49"/>
  <c r="N191" i="49"/>
  <c r="S41" i="49"/>
  <c r="N41" i="49"/>
  <c r="S18" i="49"/>
  <c r="N18" i="49"/>
  <c r="N360" i="49"/>
  <c r="N194" i="49"/>
  <c r="K194" i="49"/>
  <c r="N2" i="49"/>
  <c r="K2" i="49"/>
  <c r="V2" i="49" s="1"/>
  <c r="N315" i="49"/>
  <c r="K315" i="49"/>
  <c r="W315" i="49" s="1"/>
  <c r="N192" i="49"/>
  <c r="K192" i="49"/>
  <c r="N357" i="49"/>
  <c r="K357" i="49"/>
  <c r="V357" i="49" s="1"/>
  <c r="N190" i="49"/>
  <c r="K190" i="49"/>
  <c r="V190" i="49" s="1"/>
  <c r="N356" i="49"/>
  <c r="K356" i="49"/>
  <c r="V356" i="49" s="1"/>
  <c r="N189" i="49"/>
  <c r="K189" i="49"/>
  <c r="W189" i="49" s="1"/>
  <c r="N355" i="49"/>
  <c r="K355" i="49"/>
  <c r="V355" i="49" s="1"/>
  <c r="N188" i="49"/>
  <c r="K188" i="49"/>
  <c r="U188" i="49" s="1"/>
  <c r="X188" i="49" s="1"/>
  <c r="J20" i="7"/>
  <c r="J4" i="7"/>
  <c r="J5" i="7"/>
  <c r="J6" i="7"/>
  <c r="J7" i="7"/>
  <c r="J3" i="7"/>
  <c r="J2" i="7"/>
  <c r="J9" i="7"/>
  <c r="J10" i="7"/>
  <c r="X20" i="53" l="1"/>
  <c r="W115" i="49"/>
  <c r="W253" i="49"/>
  <c r="X15" i="53"/>
  <c r="W57" i="49"/>
  <c r="W331" i="49"/>
  <c r="V297" i="49"/>
  <c r="V351" i="49"/>
  <c r="V334" i="49"/>
  <c r="W232" i="49"/>
  <c r="V201" i="49"/>
  <c r="U118" i="49"/>
  <c r="X118" i="49" s="1"/>
  <c r="W309" i="49"/>
  <c r="W165" i="49"/>
  <c r="W287" i="49"/>
  <c r="V310" i="49"/>
  <c r="V379" i="49"/>
  <c r="V177" i="49"/>
  <c r="W26" i="49"/>
  <c r="W212" i="49"/>
  <c r="W306" i="49"/>
  <c r="U200" i="49"/>
  <c r="X200" i="49" s="1"/>
  <c r="U291" i="49"/>
  <c r="X291" i="49" s="1"/>
  <c r="U16" i="49"/>
  <c r="X16" i="49" s="1"/>
  <c r="W71" i="49"/>
  <c r="W179" i="49"/>
  <c r="W318" i="49"/>
  <c r="K166" i="49"/>
  <c r="M166" i="49" s="1"/>
  <c r="V247" i="49"/>
  <c r="V28" i="49"/>
  <c r="V125" i="49"/>
  <c r="V268" i="49"/>
  <c r="W389" i="49"/>
  <c r="W52" i="49"/>
  <c r="U66" i="49"/>
  <c r="X66" i="49" s="1"/>
  <c r="W319" i="49"/>
  <c r="V38" i="49"/>
  <c r="U284" i="49"/>
  <c r="X284" i="49" s="1"/>
  <c r="W24" i="49"/>
  <c r="V111" i="49"/>
  <c r="V339" i="49"/>
  <c r="W82" i="49"/>
  <c r="U390" i="49"/>
  <c r="X390" i="49" s="1"/>
  <c r="U232" i="49"/>
  <c r="X232" i="49" s="1"/>
  <c r="W113" i="49"/>
  <c r="V169" i="49"/>
  <c r="U151" i="49"/>
  <c r="X151" i="49" s="1"/>
  <c r="V110" i="49"/>
  <c r="W152" i="49"/>
  <c r="U31" i="49"/>
  <c r="X31" i="49" s="1"/>
  <c r="M171" i="49"/>
  <c r="U396" i="49"/>
  <c r="X396" i="49" s="1"/>
  <c r="M24" i="49"/>
  <c r="U85" i="49"/>
  <c r="X85" i="49" s="1"/>
  <c r="W162" i="49"/>
  <c r="W185" i="49"/>
  <c r="W304" i="49"/>
  <c r="V153" i="49"/>
  <c r="W147" i="49"/>
  <c r="U150" i="49"/>
  <c r="X150" i="49" s="1"/>
  <c r="M232" i="49"/>
  <c r="U402" i="49"/>
  <c r="X402" i="49" s="1"/>
  <c r="M404" i="49"/>
  <c r="V96" i="49"/>
  <c r="M31" i="49"/>
  <c r="U171" i="49"/>
  <c r="X171" i="49" s="1"/>
  <c r="M396" i="49"/>
  <c r="U24" i="49"/>
  <c r="X24" i="49" s="1"/>
  <c r="U55" i="49"/>
  <c r="X55" i="49" s="1"/>
  <c r="M402" i="49"/>
  <c r="M103" i="49"/>
  <c r="M242" i="49"/>
  <c r="U304" i="49"/>
  <c r="X304" i="49" s="1"/>
  <c r="U56" i="49"/>
  <c r="X56" i="49" s="1"/>
  <c r="M312" i="49"/>
  <c r="U60" i="49"/>
  <c r="X60" i="49" s="1"/>
  <c r="U147" i="49"/>
  <c r="X147" i="49" s="1"/>
  <c r="W27" i="49"/>
  <c r="V168" i="49"/>
  <c r="U389" i="49"/>
  <c r="X389" i="49" s="1"/>
  <c r="U114" i="49"/>
  <c r="X114" i="49" s="1"/>
  <c r="U252" i="49"/>
  <c r="X252" i="49" s="1"/>
  <c r="U103" i="49"/>
  <c r="X103" i="49" s="1"/>
  <c r="W399" i="49"/>
  <c r="U242" i="49"/>
  <c r="X242" i="49" s="1"/>
  <c r="U404" i="49"/>
  <c r="X404" i="49" s="1"/>
  <c r="U258" i="49"/>
  <c r="X258" i="49" s="1"/>
  <c r="V76" i="49"/>
  <c r="K303" i="49"/>
  <c r="M303" i="49" s="1"/>
  <c r="M304" i="49"/>
  <c r="U325" i="49"/>
  <c r="X325" i="49" s="1"/>
  <c r="U39" i="49"/>
  <c r="X39" i="49" s="1"/>
  <c r="W175" i="49"/>
  <c r="W226" i="49"/>
  <c r="V298" i="49"/>
  <c r="M56" i="49"/>
  <c r="U312" i="49"/>
  <c r="X312" i="49" s="1"/>
  <c r="U145" i="49"/>
  <c r="X145" i="49" s="1"/>
  <c r="M147" i="49"/>
  <c r="W86" i="49"/>
  <c r="M389" i="49"/>
  <c r="U70" i="49"/>
  <c r="X70" i="49" s="1"/>
  <c r="U178" i="49"/>
  <c r="X178" i="49" s="1"/>
  <c r="U317" i="49"/>
  <c r="X317" i="49" s="1"/>
  <c r="V135" i="49"/>
  <c r="V61" i="49"/>
  <c r="U356" i="49"/>
  <c r="X356" i="49" s="1"/>
  <c r="U2" i="49"/>
  <c r="X2" i="49" s="1"/>
  <c r="W251" i="49"/>
  <c r="V316" i="49"/>
  <c r="W218" i="49"/>
  <c r="V288" i="49"/>
  <c r="M138" i="49"/>
  <c r="M291" i="49"/>
  <c r="M86" i="49"/>
  <c r="V65" i="49"/>
  <c r="U398" i="49"/>
  <c r="X398" i="49" s="1"/>
  <c r="V256" i="49"/>
  <c r="U321" i="49"/>
  <c r="X321" i="49" s="1"/>
  <c r="M57" i="49"/>
  <c r="U331" i="49"/>
  <c r="X331" i="49" s="1"/>
  <c r="U332" i="49"/>
  <c r="X332" i="49" s="1"/>
  <c r="U54" i="49"/>
  <c r="X54" i="49" s="1"/>
  <c r="V120" i="49"/>
  <c r="U52" i="49"/>
  <c r="X52" i="49" s="1"/>
  <c r="M405" i="49"/>
  <c r="U84" i="49"/>
  <c r="X84" i="49" s="1"/>
  <c r="V203" i="49"/>
  <c r="U259" i="49"/>
  <c r="X259" i="49" s="1"/>
  <c r="U324" i="49"/>
  <c r="X324" i="49" s="1"/>
  <c r="M185" i="49"/>
  <c r="U185" i="49"/>
  <c r="X185" i="49" s="1"/>
  <c r="M39" i="49"/>
  <c r="U226" i="49"/>
  <c r="X226" i="49" s="1"/>
  <c r="U173" i="49"/>
  <c r="X173" i="49" s="1"/>
  <c r="M111" i="49"/>
  <c r="W111" i="49"/>
  <c r="V45" i="49"/>
  <c r="V14" i="49"/>
  <c r="W355" i="49"/>
  <c r="M356" i="49"/>
  <c r="M2" i="49"/>
  <c r="V69" i="49"/>
  <c r="U281" i="49"/>
  <c r="X281" i="49" s="1"/>
  <c r="U138" i="49"/>
  <c r="X138" i="49" s="1"/>
  <c r="U86" i="49"/>
  <c r="X86" i="49" s="1"/>
  <c r="V219" i="49"/>
  <c r="U336" i="49"/>
  <c r="X336" i="49" s="1"/>
  <c r="U74" i="49"/>
  <c r="X74" i="49" s="1"/>
  <c r="U380" i="49"/>
  <c r="X380" i="49" s="1"/>
  <c r="U57" i="49"/>
  <c r="X57" i="49" s="1"/>
  <c r="M331" i="49"/>
  <c r="M332" i="49"/>
  <c r="M54" i="49"/>
  <c r="W400" i="49"/>
  <c r="U323" i="49"/>
  <c r="X323" i="49" s="1"/>
  <c r="M52" i="49"/>
  <c r="U405" i="49"/>
  <c r="X405" i="49" s="1"/>
  <c r="U280" i="49"/>
  <c r="X280" i="49" s="1"/>
  <c r="U121" i="49"/>
  <c r="X121" i="49" s="1"/>
  <c r="U77" i="49"/>
  <c r="X77" i="49" s="1"/>
  <c r="W207" i="49"/>
  <c r="W285" i="49"/>
  <c r="M226" i="49"/>
  <c r="U272" i="49"/>
  <c r="X272" i="49" s="1"/>
  <c r="W338" i="49"/>
  <c r="W107" i="49"/>
  <c r="M55" i="49"/>
  <c r="K36" i="49"/>
  <c r="W36" i="49" s="1"/>
  <c r="W169" i="49"/>
  <c r="U400" i="49"/>
  <c r="X400" i="49" s="1"/>
  <c r="M319" i="49"/>
  <c r="W357" i="49"/>
  <c r="W100" i="49"/>
  <c r="W101" i="49"/>
  <c r="W34" i="49"/>
  <c r="V207" i="49"/>
  <c r="V285" i="49"/>
  <c r="W406" i="49"/>
  <c r="V175" i="49"/>
  <c r="W3" i="49"/>
  <c r="W408" i="49"/>
  <c r="V107" i="49"/>
  <c r="M355" i="49"/>
  <c r="U357" i="49"/>
  <c r="X357" i="49" s="1"/>
  <c r="U193" i="49"/>
  <c r="X193" i="49" s="1"/>
  <c r="W69" i="49"/>
  <c r="V113" i="49"/>
  <c r="N177" i="49"/>
  <c r="W316" i="49"/>
  <c r="U163" i="49"/>
  <c r="X163" i="49" s="1"/>
  <c r="U286" i="49"/>
  <c r="X286" i="49" s="1"/>
  <c r="U164" i="49"/>
  <c r="X164" i="49" s="1"/>
  <c r="K308" i="49"/>
  <c r="W308" i="49" s="1"/>
  <c r="W168" i="49"/>
  <c r="V218" i="49"/>
  <c r="N288" i="49"/>
  <c r="M170" i="49"/>
  <c r="W222" i="49"/>
  <c r="U392" i="49"/>
  <c r="X392" i="49" s="1"/>
  <c r="U117" i="49"/>
  <c r="X117" i="49" s="1"/>
  <c r="U255" i="49"/>
  <c r="X255" i="49" s="1"/>
  <c r="U73" i="49"/>
  <c r="X73" i="49" s="1"/>
  <c r="U320" i="49"/>
  <c r="X320" i="49" s="1"/>
  <c r="U220" i="49"/>
  <c r="X220" i="49" s="1"/>
  <c r="V220" i="49"/>
  <c r="V86" i="49"/>
  <c r="M169" i="49"/>
  <c r="U169" i="49"/>
  <c r="X169" i="49" s="1"/>
  <c r="U289" i="49"/>
  <c r="X289" i="49" s="1"/>
  <c r="V289" i="49"/>
  <c r="W402" i="49"/>
  <c r="U65" i="49"/>
  <c r="X65" i="49" s="1"/>
  <c r="V151" i="49"/>
  <c r="M297" i="49"/>
  <c r="W297" i="49"/>
  <c r="V82" i="49"/>
  <c r="V282" i="49"/>
  <c r="U100" i="49"/>
  <c r="X100" i="49" s="1"/>
  <c r="U101" i="49"/>
  <c r="X101" i="49" s="1"/>
  <c r="W103" i="49"/>
  <c r="V118" i="49"/>
  <c r="U96" i="49"/>
  <c r="X96" i="49" s="1"/>
  <c r="M351" i="49"/>
  <c r="W351" i="49"/>
  <c r="U403" i="49"/>
  <c r="X403" i="49" s="1"/>
  <c r="U241" i="49"/>
  <c r="X241" i="49" s="1"/>
  <c r="W295" i="49"/>
  <c r="W242" i="49"/>
  <c r="M245" i="49"/>
  <c r="U119" i="49"/>
  <c r="X119" i="49" s="1"/>
  <c r="U75" i="49"/>
  <c r="X75" i="49" s="1"/>
  <c r="W404" i="49"/>
  <c r="U239" i="49"/>
  <c r="X239" i="49" s="1"/>
  <c r="V331" i="49"/>
  <c r="W332" i="49"/>
  <c r="U247" i="49"/>
  <c r="X247" i="49" s="1"/>
  <c r="U279" i="49"/>
  <c r="X279" i="49" s="1"/>
  <c r="U283" i="49"/>
  <c r="X283" i="49" s="1"/>
  <c r="W54" i="49"/>
  <c r="M141" i="49"/>
  <c r="N120" i="49"/>
  <c r="U76" i="49"/>
  <c r="X76" i="49" s="1"/>
  <c r="V323" i="49"/>
  <c r="W98" i="49"/>
  <c r="V98" i="49"/>
  <c r="U381" i="49"/>
  <c r="X381" i="49" s="1"/>
  <c r="W405" i="49"/>
  <c r="U110" i="49"/>
  <c r="X110" i="49" s="1"/>
  <c r="U72" i="49"/>
  <c r="X72" i="49" s="1"/>
  <c r="U116" i="49"/>
  <c r="X116" i="49" s="1"/>
  <c r="U180" i="49"/>
  <c r="X180" i="49" s="1"/>
  <c r="W254" i="49"/>
  <c r="W303" i="49"/>
  <c r="U203" i="49"/>
  <c r="X203" i="49" s="1"/>
  <c r="V284" i="49"/>
  <c r="U34" i="49"/>
  <c r="X34" i="49" s="1"/>
  <c r="W171" i="49"/>
  <c r="M137" i="49"/>
  <c r="W121" i="49"/>
  <c r="W259" i="49"/>
  <c r="W77" i="49"/>
  <c r="W324" i="49"/>
  <c r="U125" i="49"/>
  <c r="X125" i="49" s="1"/>
  <c r="V185" i="49"/>
  <c r="M268" i="49"/>
  <c r="W268" i="49"/>
  <c r="U406" i="49"/>
  <c r="X406" i="49" s="1"/>
  <c r="V39" i="49"/>
  <c r="M153" i="49"/>
  <c r="W153" i="49"/>
  <c r="U298" i="49"/>
  <c r="X298" i="49" s="1"/>
  <c r="V390" i="49"/>
  <c r="U3" i="49"/>
  <c r="X3" i="49" s="1"/>
  <c r="W56" i="49"/>
  <c r="M271" i="49"/>
  <c r="U408" i="49"/>
  <c r="X408" i="49" s="1"/>
  <c r="U106" i="49"/>
  <c r="X106" i="49" s="1"/>
  <c r="W146" i="49"/>
  <c r="M61" i="49"/>
  <c r="W61" i="49"/>
  <c r="U334" i="49"/>
  <c r="X334" i="49" s="1"/>
  <c r="V150" i="49"/>
  <c r="W117" i="49"/>
  <c r="W73" i="49"/>
  <c r="W28" i="49"/>
  <c r="W310" i="49"/>
  <c r="U108" i="49"/>
  <c r="X108" i="49" s="1"/>
  <c r="V108" i="49"/>
  <c r="V225" i="49"/>
  <c r="U201" i="49"/>
  <c r="X201" i="49" s="1"/>
  <c r="V129" i="49"/>
  <c r="W245" i="49"/>
  <c r="V337" i="49"/>
  <c r="W141" i="49"/>
  <c r="W135" i="49"/>
  <c r="V152" i="49"/>
  <c r="W72" i="49"/>
  <c r="W116" i="49"/>
  <c r="W180" i="49"/>
  <c r="W137" i="49"/>
  <c r="M121" i="49"/>
  <c r="M259" i="49"/>
  <c r="M77" i="49"/>
  <c r="M324" i="49"/>
  <c r="V162" i="49"/>
  <c r="U206" i="49"/>
  <c r="X206" i="49" s="1"/>
  <c r="U67" i="49"/>
  <c r="X67" i="49" s="1"/>
  <c r="V338" i="49"/>
  <c r="W271" i="49"/>
  <c r="W106" i="49"/>
  <c r="U62" i="49"/>
  <c r="X62" i="49" s="1"/>
  <c r="U63" i="49"/>
  <c r="X63" i="49" s="1"/>
  <c r="U148" i="49"/>
  <c r="X148" i="49" s="1"/>
  <c r="U15" i="49"/>
  <c r="X15" i="49" s="1"/>
  <c r="W64" i="49"/>
  <c r="V64" i="49"/>
  <c r="U335" i="49"/>
  <c r="X335" i="49" s="1"/>
  <c r="W193" i="49"/>
  <c r="W392" i="49"/>
  <c r="V336" i="49"/>
  <c r="W403" i="49"/>
  <c r="W241" i="49"/>
  <c r="W170" i="49"/>
  <c r="W255" i="49"/>
  <c r="W320" i="49"/>
  <c r="U355" i="49"/>
  <c r="X355" i="49" s="1"/>
  <c r="W356" i="49"/>
  <c r="M357" i="49"/>
  <c r="W2" i="49"/>
  <c r="M193" i="49"/>
  <c r="N69" i="49"/>
  <c r="W177" i="49"/>
  <c r="V251" i="49"/>
  <c r="N316" i="49"/>
  <c r="U25" i="49"/>
  <c r="X25" i="49" s="1"/>
  <c r="U209" i="49"/>
  <c r="X209" i="49" s="1"/>
  <c r="U305" i="49"/>
  <c r="X305" i="49" s="1"/>
  <c r="U269" i="49"/>
  <c r="X269" i="49" s="1"/>
  <c r="L213" i="49"/>
  <c r="N213" i="49" s="1"/>
  <c r="V27" i="49"/>
  <c r="N168" i="49"/>
  <c r="W288" i="49"/>
  <c r="V309" i="49"/>
  <c r="U170" i="49"/>
  <c r="X170" i="49" s="1"/>
  <c r="W138" i="49"/>
  <c r="W55" i="49"/>
  <c r="W291" i="49"/>
  <c r="W292" i="49"/>
  <c r="M392" i="49"/>
  <c r="M117" i="49"/>
  <c r="M255" i="49"/>
  <c r="M73" i="49"/>
  <c r="M320" i="49"/>
  <c r="M28" i="49"/>
  <c r="U28" i="49"/>
  <c r="X28" i="49" s="1"/>
  <c r="U126" i="49"/>
  <c r="X126" i="49" s="1"/>
  <c r="V126" i="49"/>
  <c r="V232" i="49"/>
  <c r="M310" i="49"/>
  <c r="U310" i="49"/>
  <c r="X310" i="49" s="1"/>
  <c r="M65" i="49"/>
  <c r="W65" i="49"/>
  <c r="W151" i="49"/>
  <c r="U297" i="49"/>
  <c r="X297" i="49" s="1"/>
  <c r="V389" i="49"/>
  <c r="V278" i="49"/>
  <c r="M100" i="49"/>
  <c r="M101" i="49"/>
  <c r="W398" i="49"/>
  <c r="U256" i="49"/>
  <c r="X256" i="49" s="1"/>
  <c r="M96" i="49"/>
  <c r="W96" i="49"/>
  <c r="U351" i="49"/>
  <c r="X351" i="49" s="1"/>
  <c r="X354" i="49" s="1"/>
  <c r="M403" i="49"/>
  <c r="U109" i="49"/>
  <c r="X109" i="49" s="1"/>
  <c r="M241" i="49"/>
  <c r="U399" i="49"/>
  <c r="X399" i="49" s="1"/>
  <c r="U245" i="49"/>
  <c r="X245" i="49" s="1"/>
  <c r="U257" i="49"/>
  <c r="X257" i="49" s="1"/>
  <c r="U322" i="49"/>
  <c r="X322" i="49" s="1"/>
  <c r="V57" i="49"/>
  <c r="M247" i="49"/>
  <c r="W247" i="49"/>
  <c r="U83" i="49"/>
  <c r="X83" i="49" s="1"/>
  <c r="U202" i="49"/>
  <c r="X202" i="49" s="1"/>
  <c r="U141" i="49"/>
  <c r="X141" i="49" s="1"/>
  <c r="U120" i="49"/>
  <c r="X120" i="49" s="1"/>
  <c r="V258" i="49"/>
  <c r="N76" i="49"/>
  <c r="V52" i="49"/>
  <c r="M135" i="49"/>
  <c r="U135" i="49"/>
  <c r="X135" i="49" s="1"/>
  <c r="M110" i="49"/>
  <c r="W110" i="49"/>
  <c r="M72" i="49"/>
  <c r="M116" i="49"/>
  <c r="M180" i="49"/>
  <c r="M254" i="49"/>
  <c r="K161" i="49"/>
  <c r="U161" i="49" s="1"/>
  <c r="X161" i="49" s="1"/>
  <c r="N203" i="49"/>
  <c r="W31" i="49"/>
  <c r="M34" i="49"/>
  <c r="U137" i="49"/>
  <c r="X137" i="49" s="1"/>
  <c r="W396" i="49"/>
  <c r="V24" i="49"/>
  <c r="M125" i="49"/>
  <c r="W125" i="49"/>
  <c r="U268" i="49"/>
  <c r="X268" i="49" s="1"/>
  <c r="V304" i="49"/>
  <c r="M406" i="49"/>
  <c r="W39" i="49"/>
  <c r="U153" i="49"/>
  <c r="X153" i="49" s="1"/>
  <c r="V226" i="49"/>
  <c r="M298" i="49"/>
  <c r="W298" i="49"/>
  <c r="W390" i="49"/>
  <c r="M3" i="49"/>
  <c r="U271" i="49"/>
  <c r="X271" i="49" s="1"/>
  <c r="W312" i="49"/>
  <c r="M408" i="49"/>
  <c r="M106" i="49"/>
  <c r="M146" i="49"/>
  <c r="U61" i="49"/>
  <c r="X61" i="49" s="1"/>
  <c r="V147" i="49"/>
  <c r="M334" i="49"/>
  <c r="W334" i="49"/>
  <c r="W62" i="49"/>
  <c r="W63" i="49"/>
  <c r="W148" i="49"/>
  <c r="W15" i="49"/>
  <c r="U111" i="49"/>
  <c r="X111" i="49" s="1"/>
  <c r="M213" i="49"/>
  <c r="V359" i="49"/>
  <c r="W359" i="49"/>
  <c r="M359" i="49"/>
  <c r="U359" i="49"/>
  <c r="X359" i="49" s="1"/>
  <c r="W360" i="49"/>
  <c r="U360" i="49"/>
  <c r="X360" i="49" s="1"/>
  <c r="V360" i="49"/>
  <c r="M360" i="49"/>
  <c r="U19" i="49"/>
  <c r="X19" i="49" s="1"/>
  <c r="V19" i="49"/>
  <c r="M19" i="49"/>
  <c r="W19" i="49"/>
  <c r="U250" i="49"/>
  <c r="X250" i="49" s="1"/>
  <c r="V250" i="49"/>
  <c r="W250" i="49"/>
  <c r="M250" i="49"/>
  <c r="V195" i="49"/>
  <c r="W195" i="49"/>
  <c r="M195" i="49"/>
  <c r="U195" i="49"/>
  <c r="X195" i="49" s="1"/>
  <c r="U192" i="49"/>
  <c r="X192" i="49" s="1"/>
  <c r="V192" i="49"/>
  <c r="M192" i="49"/>
  <c r="W192" i="49"/>
  <c r="U361" i="49"/>
  <c r="X361" i="49" s="1"/>
  <c r="V361" i="49"/>
  <c r="W361" i="49"/>
  <c r="M361" i="49"/>
  <c r="M194" i="49"/>
  <c r="U194" i="49"/>
  <c r="X194" i="49" s="1"/>
  <c r="V194" i="49"/>
  <c r="W194" i="49"/>
  <c r="N166" i="49"/>
  <c r="U99" i="49"/>
  <c r="X99" i="49" s="1"/>
  <c r="W99" i="49"/>
  <c r="M99" i="49"/>
  <c r="V189" i="49"/>
  <c r="V315" i="49"/>
  <c r="M188" i="49"/>
  <c r="W188" i="49"/>
  <c r="U189" i="49"/>
  <c r="X189" i="49" s="1"/>
  <c r="M190" i="49"/>
  <c r="W190" i="49"/>
  <c r="U315" i="49"/>
  <c r="X315" i="49" s="1"/>
  <c r="U69" i="49"/>
  <c r="X69" i="49" s="1"/>
  <c r="U113" i="49"/>
  <c r="X113" i="49" s="1"/>
  <c r="U177" i="49"/>
  <c r="X177" i="49" s="1"/>
  <c r="U251" i="49"/>
  <c r="X251" i="49" s="1"/>
  <c r="U316" i="49"/>
  <c r="X316" i="49" s="1"/>
  <c r="M25" i="49"/>
  <c r="W25" i="49"/>
  <c r="M163" i="49"/>
  <c r="W163" i="49"/>
  <c r="M209" i="49"/>
  <c r="W209" i="49"/>
  <c r="M286" i="49"/>
  <c r="W286" i="49"/>
  <c r="M305" i="49"/>
  <c r="W305" i="49"/>
  <c r="M164" i="49"/>
  <c r="W164" i="49"/>
  <c r="M269" i="49"/>
  <c r="W269" i="49"/>
  <c r="V26" i="49"/>
  <c r="V165" i="49"/>
  <c r="V212" i="49"/>
  <c r="V287" i="49"/>
  <c r="V306" i="49"/>
  <c r="M200" i="49"/>
  <c r="W200" i="49"/>
  <c r="M281" i="49"/>
  <c r="W281" i="49"/>
  <c r="U27" i="49"/>
  <c r="X27" i="49" s="1"/>
  <c r="U168" i="49"/>
  <c r="X168" i="49" s="1"/>
  <c r="U218" i="49"/>
  <c r="X218" i="49" s="1"/>
  <c r="U288" i="49"/>
  <c r="X288" i="49" s="1"/>
  <c r="U309" i="49"/>
  <c r="X309" i="49" s="1"/>
  <c r="U33" i="49"/>
  <c r="X33" i="49" s="1"/>
  <c r="M136" i="49"/>
  <c r="W136" i="49"/>
  <c r="V222" i="49"/>
  <c r="V292" i="49"/>
  <c r="M35" i="49"/>
  <c r="W35" i="49"/>
  <c r="K223" i="49"/>
  <c r="W397" i="49"/>
  <c r="W220" i="49"/>
  <c r="M45" i="49"/>
  <c r="U45" i="49"/>
  <c r="X45" i="49" s="1"/>
  <c r="W126" i="49"/>
  <c r="M219" i="49"/>
  <c r="U219" i="49"/>
  <c r="X219" i="49" s="1"/>
  <c r="W289" i="49"/>
  <c r="M379" i="49"/>
  <c r="U379" i="49"/>
  <c r="X379" i="49" s="1"/>
  <c r="M38" i="49"/>
  <c r="U38" i="49"/>
  <c r="X38" i="49" s="1"/>
  <c r="W108" i="49"/>
  <c r="M225" i="49"/>
  <c r="U225" i="49"/>
  <c r="X225" i="49" s="1"/>
  <c r="W336" i="49"/>
  <c r="M70" i="49"/>
  <c r="W70" i="49"/>
  <c r="M114" i="49"/>
  <c r="W114" i="49"/>
  <c r="M178" i="49"/>
  <c r="W178" i="49"/>
  <c r="M252" i="49"/>
  <c r="W252" i="49"/>
  <c r="M317" i="49"/>
  <c r="W317" i="49"/>
  <c r="U82" i="49"/>
  <c r="X82" i="49" s="1"/>
  <c r="M201" i="49"/>
  <c r="W393" i="49"/>
  <c r="M393" i="49"/>
  <c r="U393" i="49"/>
  <c r="X393" i="49" s="1"/>
  <c r="V188" i="49"/>
  <c r="V25" i="49"/>
  <c r="V163" i="49"/>
  <c r="V209" i="49"/>
  <c r="V286" i="49"/>
  <c r="V305" i="49"/>
  <c r="U26" i="49"/>
  <c r="X26" i="49" s="1"/>
  <c r="U165" i="49"/>
  <c r="X165" i="49" s="1"/>
  <c r="U212" i="49"/>
  <c r="X212" i="49" s="1"/>
  <c r="U287" i="49"/>
  <c r="X287" i="49" s="1"/>
  <c r="U306" i="49"/>
  <c r="X306" i="49" s="1"/>
  <c r="V200" i="49"/>
  <c r="V281" i="49"/>
  <c r="V136" i="49"/>
  <c r="U222" i="49"/>
  <c r="X222" i="49" s="1"/>
  <c r="U292" i="49"/>
  <c r="X292" i="49" s="1"/>
  <c r="V35" i="49"/>
  <c r="V397" i="49"/>
  <c r="V70" i="49"/>
  <c r="V114" i="49"/>
  <c r="V178" i="49"/>
  <c r="V252" i="49"/>
  <c r="V317" i="49"/>
  <c r="W278" i="49"/>
  <c r="W282" i="49"/>
  <c r="U102" i="49"/>
  <c r="X102" i="49" s="1"/>
  <c r="W102" i="49"/>
  <c r="M102" i="49"/>
  <c r="V164" i="49"/>
  <c r="V269" i="49"/>
  <c r="M189" i="49"/>
  <c r="U190" i="49"/>
  <c r="X190" i="49" s="1"/>
  <c r="M315" i="49"/>
  <c r="M69" i="49"/>
  <c r="M113" i="49"/>
  <c r="M177" i="49"/>
  <c r="M251" i="49"/>
  <c r="M316" i="49"/>
  <c r="M27" i="49"/>
  <c r="M168" i="49"/>
  <c r="M218" i="49"/>
  <c r="M288" i="49"/>
  <c r="M309" i="49"/>
  <c r="M33" i="49"/>
  <c r="W33" i="49"/>
  <c r="V55" i="49"/>
  <c r="V291" i="49"/>
  <c r="U397" i="49"/>
  <c r="X397" i="49" s="1"/>
  <c r="V117" i="49"/>
  <c r="V255" i="49"/>
  <c r="V73" i="49"/>
  <c r="V320" i="49"/>
  <c r="M220" i="49"/>
  <c r="W45" i="49"/>
  <c r="M126" i="49"/>
  <c r="W219" i="49"/>
  <c r="M289" i="49"/>
  <c r="W379" i="49"/>
  <c r="W38" i="49"/>
  <c r="M108" i="49"/>
  <c r="W225" i="49"/>
  <c r="M336" i="49"/>
  <c r="M82" i="49"/>
  <c r="U278" i="49"/>
  <c r="X278" i="49" s="1"/>
  <c r="W201" i="49"/>
  <c r="U282" i="49"/>
  <c r="X282" i="49" s="1"/>
  <c r="W104" i="49"/>
  <c r="M104" i="49"/>
  <c r="U104" i="49"/>
  <c r="X104" i="49" s="1"/>
  <c r="M205" i="49"/>
  <c r="M26" i="49"/>
  <c r="M165" i="49"/>
  <c r="M212" i="49"/>
  <c r="M287" i="49"/>
  <c r="M306" i="49"/>
  <c r="M222" i="49"/>
  <c r="M292" i="49"/>
  <c r="M278" i="49"/>
  <c r="M282" i="49"/>
  <c r="V393" i="49"/>
  <c r="V398" i="49"/>
  <c r="M118" i="49"/>
  <c r="W118" i="49"/>
  <c r="M256" i="49"/>
  <c r="W256" i="49"/>
  <c r="M74" i="49"/>
  <c r="W74" i="49"/>
  <c r="M321" i="49"/>
  <c r="W321" i="49"/>
  <c r="M129" i="49"/>
  <c r="U129" i="49"/>
  <c r="X129" i="49" s="1"/>
  <c r="W380" i="49"/>
  <c r="W109" i="49"/>
  <c r="M244" i="49"/>
  <c r="W244" i="49"/>
  <c r="U394" i="49"/>
  <c r="X394" i="49" s="1"/>
  <c r="V399" i="49"/>
  <c r="V295" i="49"/>
  <c r="M240" i="49"/>
  <c r="W240" i="49"/>
  <c r="U243" i="49"/>
  <c r="X243" i="49" s="1"/>
  <c r="M119" i="49"/>
  <c r="W119" i="49"/>
  <c r="M257" i="49"/>
  <c r="W257" i="49"/>
  <c r="M75" i="49"/>
  <c r="W75" i="49"/>
  <c r="M322" i="49"/>
  <c r="W322" i="49"/>
  <c r="M14" i="49"/>
  <c r="U14" i="49"/>
  <c r="X14" i="49" s="1"/>
  <c r="W239" i="49"/>
  <c r="M246" i="49"/>
  <c r="W246" i="49"/>
  <c r="W16" i="49"/>
  <c r="M337" i="49"/>
  <c r="U337" i="49"/>
  <c r="X337" i="49" s="1"/>
  <c r="V71" i="49"/>
  <c r="V115" i="49"/>
  <c r="V179" i="49"/>
  <c r="V253" i="49"/>
  <c r="V318" i="49"/>
  <c r="U53" i="49"/>
  <c r="X53" i="49" s="1"/>
  <c r="M140" i="49"/>
  <c r="W140" i="49"/>
  <c r="U395" i="49"/>
  <c r="X395" i="49" s="1"/>
  <c r="V400" i="49"/>
  <c r="M120" i="49"/>
  <c r="W120" i="49"/>
  <c r="M258" i="49"/>
  <c r="W258" i="49"/>
  <c r="M76" i="49"/>
  <c r="W76" i="49"/>
  <c r="M323" i="49"/>
  <c r="W323" i="49"/>
  <c r="M98" i="49"/>
  <c r="U98" i="49"/>
  <c r="X98" i="49" s="1"/>
  <c r="W381" i="49"/>
  <c r="W66" i="49"/>
  <c r="M152" i="49"/>
  <c r="U152" i="49"/>
  <c r="X152" i="49" s="1"/>
  <c r="V72" i="49"/>
  <c r="V116" i="49"/>
  <c r="V180" i="49"/>
  <c r="V254" i="49"/>
  <c r="V319" i="49"/>
  <c r="M203" i="49"/>
  <c r="W203" i="49"/>
  <c r="M284" i="49"/>
  <c r="W284" i="49"/>
  <c r="U32" i="49"/>
  <c r="X32" i="49" s="1"/>
  <c r="M311" i="49"/>
  <c r="W311" i="49"/>
  <c r="U270" i="49"/>
  <c r="X270" i="49" s="1"/>
  <c r="M139" i="49"/>
  <c r="W139" i="49"/>
  <c r="U401" i="49"/>
  <c r="X401" i="49" s="1"/>
  <c r="V121" i="49"/>
  <c r="V259" i="49"/>
  <c r="V77" i="49"/>
  <c r="V324" i="49"/>
  <c r="M207" i="49"/>
  <c r="U207" i="49"/>
  <c r="X207" i="49" s="1"/>
  <c r="W85" i="49"/>
  <c r="M162" i="49"/>
  <c r="U162" i="49"/>
  <c r="X162" i="49" s="1"/>
  <c r="W206" i="49"/>
  <c r="M285" i="49"/>
  <c r="U285" i="49"/>
  <c r="X285" i="49" s="1"/>
  <c r="W325" i="49"/>
  <c r="U407" i="49"/>
  <c r="X407" i="49" s="1"/>
  <c r="W67" i="49"/>
  <c r="M175" i="49"/>
  <c r="U175" i="49"/>
  <c r="X175" i="49" s="1"/>
  <c r="W272" i="49"/>
  <c r="M338" i="49"/>
  <c r="U338" i="49"/>
  <c r="X338" i="49" s="1"/>
  <c r="U224" i="49"/>
  <c r="X224" i="49" s="1"/>
  <c r="M37" i="49"/>
  <c r="W37" i="49"/>
  <c r="U186" i="49"/>
  <c r="X186" i="49" s="1"/>
  <c r="M293" i="49"/>
  <c r="W293" i="49"/>
  <c r="U382" i="49"/>
  <c r="X382" i="49" s="1"/>
  <c r="V106" i="49"/>
  <c r="V146" i="49"/>
  <c r="M107" i="49"/>
  <c r="U107" i="49"/>
  <c r="X107" i="49" s="1"/>
  <c r="W173" i="49"/>
  <c r="M62" i="49"/>
  <c r="V62" i="49"/>
  <c r="M63" i="49"/>
  <c r="V63" i="49"/>
  <c r="M148" i="49"/>
  <c r="V148" i="49"/>
  <c r="M15" i="49"/>
  <c r="V15" i="49"/>
  <c r="U64" i="49"/>
  <c r="X64" i="49" s="1"/>
  <c r="W335" i="49"/>
  <c r="M339" i="49"/>
  <c r="U339" i="49"/>
  <c r="X339" i="49" s="1"/>
  <c r="V74" i="49"/>
  <c r="V321" i="49"/>
  <c r="V380" i="49"/>
  <c r="V109" i="49"/>
  <c r="V244" i="49"/>
  <c r="U295" i="49"/>
  <c r="X295" i="49" s="1"/>
  <c r="V240" i="49"/>
  <c r="V119" i="49"/>
  <c r="V257" i="49"/>
  <c r="V75" i="49"/>
  <c r="V322" i="49"/>
  <c r="V239" i="49"/>
  <c r="V246" i="49"/>
  <c r="V16" i="49"/>
  <c r="U71" i="49"/>
  <c r="X71" i="49" s="1"/>
  <c r="U115" i="49"/>
  <c r="X115" i="49" s="1"/>
  <c r="U179" i="49"/>
  <c r="X179" i="49" s="1"/>
  <c r="U253" i="49"/>
  <c r="X253" i="49" s="1"/>
  <c r="U318" i="49"/>
  <c r="X318" i="49" s="1"/>
  <c r="M83" i="49"/>
  <c r="W83" i="49"/>
  <c r="M279" i="49"/>
  <c r="W279" i="49"/>
  <c r="M202" i="49"/>
  <c r="W202" i="49"/>
  <c r="M283" i="49"/>
  <c r="W283" i="49"/>
  <c r="V140" i="49"/>
  <c r="V381" i="49"/>
  <c r="V66" i="49"/>
  <c r="U254" i="49"/>
  <c r="X254" i="49" s="1"/>
  <c r="U319" i="49"/>
  <c r="X319" i="49" s="1"/>
  <c r="M84" i="49"/>
  <c r="W84" i="49"/>
  <c r="M280" i="49"/>
  <c r="W280" i="49"/>
  <c r="L205" i="49"/>
  <c r="N205" i="49" s="1"/>
  <c r="V311" i="49"/>
  <c r="V139" i="49"/>
  <c r="N401" i="49"/>
  <c r="V85" i="49"/>
  <c r="V206" i="49"/>
  <c r="V325" i="49"/>
  <c r="V67" i="49"/>
  <c r="V272" i="49"/>
  <c r="V37" i="49"/>
  <c r="V293" i="49"/>
  <c r="M60" i="49"/>
  <c r="W60" i="49"/>
  <c r="M145" i="49"/>
  <c r="W145" i="49"/>
  <c r="U146" i="49"/>
  <c r="X146" i="49" s="1"/>
  <c r="V173" i="49"/>
  <c r="N150" i="49"/>
  <c r="W150" i="49"/>
  <c r="M335" i="49"/>
  <c r="V335" i="49"/>
  <c r="W129" i="49"/>
  <c r="M380" i="49"/>
  <c r="M109" i="49"/>
  <c r="M394" i="49"/>
  <c r="W394" i="49"/>
  <c r="M243" i="49"/>
  <c r="W243" i="49"/>
  <c r="W14" i="49"/>
  <c r="M239" i="49"/>
  <c r="M16" i="49"/>
  <c r="W337" i="49"/>
  <c r="V83" i="49"/>
  <c r="V279" i="49"/>
  <c r="V202" i="49"/>
  <c r="V283" i="49"/>
  <c r="M53" i="49"/>
  <c r="W53" i="49"/>
  <c r="M395" i="49"/>
  <c r="W395" i="49"/>
  <c r="M381" i="49"/>
  <c r="M66" i="49"/>
  <c r="V84" i="49"/>
  <c r="V280" i="49"/>
  <c r="M32" i="49"/>
  <c r="W32" i="49"/>
  <c r="M270" i="49"/>
  <c r="W270" i="49"/>
  <c r="W401" i="49"/>
  <c r="M85" i="49"/>
  <c r="M206" i="49"/>
  <c r="M325" i="49"/>
  <c r="M407" i="49"/>
  <c r="W407" i="49"/>
  <c r="M67" i="49"/>
  <c r="M272" i="49"/>
  <c r="M224" i="49"/>
  <c r="W224" i="49"/>
  <c r="M186" i="49"/>
  <c r="W186" i="49"/>
  <c r="M382" i="49"/>
  <c r="W382" i="49"/>
  <c r="V60" i="49"/>
  <c r="V145" i="49"/>
  <c r="M173" i="49"/>
  <c r="M150" i="49"/>
  <c r="W339" i="49"/>
  <c r="M295" i="49"/>
  <c r="M71" i="49"/>
  <c r="M115" i="49"/>
  <c r="M179" i="49"/>
  <c r="M253" i="49"/>
  <c r="M318" i="49"/>
  <c r="X112" i="49" l="1"/>
  <c r="W161" i="49"/>
  <c r="W166" i="49"/>
  <c r="U308" i="49"/>
  <c r="X308" i="49" s="1"/>
  <c r="M161" i="49"/>
  <c r="M308" i="49"/>
  <c r="U166" i="49"/>
  <c r="X166" i="49" s="1"/>
  <c r="V166" i="49"/>
  <c r="V308" i="49"/>
  <c r="U36" i="49"/>
  <c r="X36" i="49" s="1"/>
  <c r="M36" i="49"/>
  <c r="V36" i="49"/>
  <c r="V303" i="49"/>
  <c r="X299" i="49"/>
  <c r="X176" i="49"/>
  <c r="V161" i="49"/>
  <c r="X248" i="49"/>
  <c r="U303" i="49"/>
  <c r="X303" i="49" s="1"/>
  <c r="X409" i="49"/>
  <c r="X187" i="49"/>
  <c r="X154" i="49"/>
  <c r="X17" i="49"/>
  <c r="V213" i="49"/>
  <c r="U213" i="49"/>
  <c r="X213" i="49" s="1"/>
  <c r="W213" i="49"/>
  <c r="V223" i="49"/>
  <c r="W223" i="49"/>
  <c r="M223" i="49"/>
  <c r="U223" i="49"/>
  <c r="X223" i="49" s="1"/>
  <c r="W205" i="49"/>
  <c r="U205" i="49"/>
  <c r="X205" i="49" s="1"/>
  <c r="V205" i="49"/>
  <c r="X313" i="49" l="1"/>
  <c r="O441" i="7"/>
  <c r="O440" i="7"/>
  <c r="R431" i="7"/>
  <c r="R432" i="7"/>
  <c r="R433" i="7"/>
  <c r="R434" i="7"/>
  <c r="R435" i="7"/>
  <c r="R436" i="7"/>
  <c r="R437" i="7"/>
  <c r="R438" i="7"/>
  <c r="R439" i="7"/>
  <c r="R440" i="7"/>
  <c r="R441" i="7"/>
  <c r="B36" i="32" l="1"/>
  <c r="B37" i="32"/>
  <c r="B35" i="32"/>
  <c r="AK20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AK19" i="32"/>
  <c r="AJ19" i="32"/>
  <c r="AI19" i="32"/>
  <c r="AH19" i="32"/>
  <c r="AG19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20" i="32"/>
  <c r="D20" i="32"/>
  <c r="E19" i="32"/>
  <c r="D19" i="32"/>
  <c r="AM20" i="32" l="1"/>
  <c r="N21" i="32"/>
  <c r="V21" i="32"/>
  <c r="Z21" i="32"/>
  <c r="F24" i="32"/>
  <c r="F30" i="32" s="1"/>
  <c r="N24" i="32"/>
  <c r="N30" i="32" s="1"/>
  <c r="V24" i="32"/>
  <c r="V30" i="32" s="1"/>
  <c r="Z24" i="32"/>
  <c r="Z30" i="32" s="1"/>
  <c r="AD24" i="32"/>
  <c r="AD30" i="32" s="1"/>
  <c r="D24" i="32"/>
  <c r="D30" i="32" s="1"/>
  <c r="H24" i="32"/>
  <c r="H30" i="32" s="1"/>
  <c r="L24" i="32"/>
  <c r="L30" i="32" s="1"/>
  <c r="P24" i="32"/>
  <c r="P30" i="32" s="1"/>
  <c r="T24" i="32"/>
  <c r="T30" i="32" s="1"/>
  <c r="AB24" i="32"/>
  <c r="AB30" i="32" s="1"/>
  <c r="AF24" i="32"/>
  <c r="AF30" i="32" s="1"/>
  <c r="AJ24" i="32"/>
  <c r="AJ30" i="32" s="1"/>
  <c r="F23" i="32"/>
  <c r="F29" i="32" s="1"/>
  <c r="J23" i="32"/>
  <c r="J35" i="32" s="1"/>
  <c r="R23" i="32"/>
  <c r="R29" i="32" s="1"/>
  <c r="Z23" i="32"/>
  <c r="Z29" i="32" s="1"/>
  <c r="AH23" i="32"/>
  <c r="AH35" i="32" s="1"/>
  <c r="AL20" i="32"/>
  <c r="D23" i="32"/>
  <c r="D29" i="32" s="1"/>
  <c r="N23" i="32"/>
  <c r="N29" i="32" s="1"/>
  <c r="V23" i="32"/>
  <c r="V29" i="32" s="1"/>
  <c r="AD21" i="32"/>
  <c r="R35" i="32"/>
  <c r="AN20" i="32"/>
  <c r="AD23" i="32"/>
  <c r="H23" i="32"/>
  <c r="L21" i="32"/>
  <c r="L23" i="32"/>
  <c r="P21" i="32"/>
  <c r="P23" i="32"/>
  <c r="T21" i="32"/>
  <c r="T23" i="32"/>
  <c r="X23" i="32"/>
  <c r="AB21" i="32"/>
  <c r="AB23" i="32"/>
  <c r="AF21" i="32"/>
  <c r="AF23" i="32"/>
  <c r="AJ23" i="32"/>
  <c r="X21" i="32"/>
  <c r="X24" i="32"/>
  <c r="X30" i="32" s="1"/>
  <c r="J21" i="32"/>
  <c r="R21" i="32"/>
  <c r="AH21" i="32"/>
  <c r="J24" i="32"/>
  <c r="J30" i="32" s="1"/>
  <c r="R24" i="32"/>
  <c r="R30" i="32" s="1"/>
  <c r="AH24" i="32"/>
  <c r="AH30" i="32" s="1"/>
  <c r="D36" i="32"/>
  <c r="D41" i="32" s="1"/>
  <c r="V36" i="32"/>
  <c r="V41" i="32" s="1"/>
  <c r="H21" i="32"/>
  <c r="F21" i="32"/>
  <c r="D21" i="32"/>
  <c r="D35" i="32" l="1"/>
  <c r="D40" i="32" s="1"/>
  <c r="Z36" i="32"/>
  <c r="Z41" i="32" s="1"/>
  <c r="AF36" i="32"/>
  <c r="AF41" i="32" s="1"/>
  <c r="L36" i="32"/>
  <c r="L41" i="32" s="1"/>
  <c r="J36" i="32"/>
  <c r="T36" i="32"/>
  <c r="T41" i="32" s="1"/>
  <c r="J29" i="32"/>
  <c r="AJ36" i="32"/>
  <c r="AJ41" i="32" s="1"/>
  <c r="P36" i="32"/>
  <c r="P41" i="32" s="1"/>
  <c r="F36" i="32"/>
  <c r="F41" i="32" s="1"/>
  <c r="N36" i="32"/>
  <c r="N41" i="32" s="1"/>
  <c r="Z35" i="32"/>
  <c r="Z40" i="32" s="1"/>
  <c r="AD36" i="32"/>
  <c r="AD41" i="32" s="1"/>
  <c r="AB36" i="32"/>
  <c r="AB41" i="32" s="1"/>
  <c r="H36" i="32"/>
  <c r="H41" i="32" s="1"/>
  <c r="AH36" i="32"/>
  <c r="AH41" i="32" s="1"/>
  <c r="X36" i="32"/>
  <c r="X41" i="32" s="1"/>
  <c r="N35" i="32"/>
  <c r="N40" i="32" s="1"/>
  <c r="AH29" i="32"/>
  <c r="AH40" i="32" s="1"/>
  <c r="V35" i="32"/>
  <c r="F35" i="32"/>
  <c r="F40" i="32" s="1"/>
  <c r="AL23" i="32"/>
  <c r="AL29" i="32" s="1"/>
  <c r="R40" i="32"/>
  <c r="J40" i="32"/>
  <c r="AB35" i="32"/>
  <c r="AB29" i="32"/>
  <c r="AJ35" i="32"/>
  <c r="AJ29" i="32"/>
  <c r="P29" i="32"/>
  <c r="P35" i="32"/>
  <c r="H29" i="32"/>
  <c r="H35" i="32"/>
  <c r="AD29" i="32"/>
  <c r="AD35" i="32"/>
  <c r="AL24" i="32"/>
  <c r="AF29" i="32"/>
  <c r="AF35" i="32"/>
  <c r="X29" i="32"/>
  <c r="X35" i="32"/>
  <c r="R36" i="32"/>
  <c r="R41" i="32" s="1"/>
  <c r="J41" i="32"/>
  <c r="T35" i="32"/>
  <c r="T29" i="32"/>
  <c r="L35" i="32"/>
  <c r="L29" i="32"/>
  <c r="V40" i="32"/>
  <c r="H40" i="32" l="1"/>
  <c r="AB40" i="32"/>
  <c r="T40" i="32"/>
  <c r="AD40" i="32"/>
  <c r="P40" i="32"/>
  <c r="AL35" i="32"/>
  <c r="AL40" i="32" s="1"/>
  <c r="L40" i="32"/>
  <c r="X40" i="32"/>
  <c r="AF40" i="32"/>
  <c r="AL30" i="32"/>
  <c r="AL36" i="32"/>
  <c r="AJ40" i="32"/>
  <c r="AL41" i="32" l="1"/>
  <c r="M246" i="7" l="1"/>
  <c r="M245" i="7"/>
  <c r="M233" i="7"/>
  <c r="M15" i="7" l="1"/>
  <c r="M16" i="7"/>
  <c r="M17" i="7"/>
  <c r="M18" i="7"/>
  <c r="M19" i="7"/>
  <c r="M20" i="7"/>
  <c r="M21" i="7"/>
  <c r="M22" i="7"/>
  <c r="M23" i="7"/>
  <c r="M24" i="7"/>
  <c r="M25" i="7"/>
  <c r="M14" i="7"/>
  <c r="L4" i="7"/>
  <c r="M4" i="7"/>
  <c r="L5" i="7"/>
  <c r="M5" i="7"/>
  <c r="L6" i="7"/>
  <c r="M6" i="7"/>
  <c r="L7" i="7"/>
  <c r="M7" i="7"/>
  <c r="M8" i="7"/>
  <c r="M9" i="7"/>
  <c r="M10" i="7"/>
  <c r="M11" i="7"/>
  <c r="M12" i="7"/>
  <c r="M3" i="7"/>
  <c r="L3" i="7"/>
  <c r="C30" i="39" l="1"/>
  <c r="E30" i="39"/>
  <c r="K126" i="47" l="1"/>
  <c r="L126" i="47"/>
  <c r="J119" i="47" l="1"/>
  <c r="J123" i="47"/>
  <c r="J122" i="47"/>
  <c r="J117" i="47"/>
  <c r="J115" i="47"/>
  <c r="J120" i="47"/>
  <c r="J118" i="47"/>
  <c r="J121" i="47"/>
  <c r="J116" i="47"/>
  <c r="J124" i="47"/>
  <c r="I116" i="47"/>
  <c r="I120" i="47"/>
  <c r="I124" i="47"/>
  <c r="I119" i="47"/>
  <c r="I123" i="47"/>
  <c r="I122" i="47"/>
  <c r="I117" i="47"/>
  <c r="I121" i="47"/>
  <c r="I115" i="47"/>
  <c r="I118" i="47"/>
  <c r="J76" i="38"/>
  <c r="J59" i="38"/>
  <c r="J60" i="38"/>
  <c r="J61" i="38"/>
  <c r="J62" i="38"/>
  <c r="J63" i="38"/>
  <c r="J64" i="38"/>
  <c r="J65" i="38"/>
  <c r="J66" i="38"/>
  <c r="J67" i="38"/>
  <c r="J68" i="38"/>
  <c r="J69" i="38"/>
  <c r="J70" i="38"/>
  <c r="J71" i="38"/>
  <c r="J72" i="38"/>
  <c r="J73" i="38"/>
  <c r="J74" i="38"/>
  <c r="J58" i="38"/>
  <c r="C75" i="38"/>
  <c r="C77" i="38" s="1"/>
  <c r="D75" i="38"/>
  <c r="D77" i="38" s="1"/>
  <c r="E75" i="38"/>
  <c r="E77" i="38" s="1"/>
  <c r="F75" i="38"/>
  <c r="F77" i="38" s="1"/>
  <c r="H75" i="38"/>
  <c r="H77" i="38" s="1"/>
  <c r="I75" i="38"/>
  <c r="I77" i="38" s="1"/>
  <c r="B75" i="38"/>
  <c r="B77" i="38" s="1"/>
  <c r="X17" i="38"/>
  <c r="Y17" i="38"/>
  <c r="Z17" i="38"/>
  <c r="AA17" i="38"/>
  <c r="AB17" i="38"/>
  <c r="AC17" i="38"/>
  <c r="AD17" i="38"/>
  <c r="AE17" i="38"/>
  <c r="X18" i="38"/>
  <c r="Y18" i="38"/>
  <c r="Z18" i="38"/>
  <c r="AA18" i="38"/>
  <c r="AB18" i="38"/>
  <c r="AC18" i="38"/>
  <c r="AD18" i="38"/>
  <c r="AE18" i="38"/>
  <c r="X19" i="38"/>
  <c r="Y19" i="38"/>
  <c r="Z19" i="38"/>
  <c r="AA19" i="38"/>
  <c r="AB19" i="38"/>
  <c r="AC19" i="38"/>
  <c r="AD19" i="38"/>
  <c r="AE19" i="38"/>
  <c r="X20" i="38"/>
  <c r="Y20" i="38"/>
  <c r="Z20" i="38"/>
  <c r="AA20" i="38"/>
  <c r="AB20" i="38"/>
  <c r="AC20" i="38"/>
  <c r="AD20" i="38"/>
  <c r="AE20" i="38"/>
  <c r="X21" i="38"/>
  <c r="Y21" i="38"/>
  <c r="Z21" i="38"/>
  <c r="AA21" i="38"/>
  <c r="AB21" i="38"/>
  <c r="AC21" i="38"/>
  <c r="AD21" i="38"/>
  <c r="AE21" i="38"/>
  <c r="X22" i="38"/>
  <c r="Y22" i="38"/>
  <c r="Z22" i="38"/>
  <c r="AA22" i="38"/>
  <c r="AB22" i="38"/>
  <c r="AC22" i="38"/>
  <c r="AD22" i="38"/>
  <c r="AE22" i="38"/>
  <c r="X23" i="38"/>
  <c r="Y23" i="38"/>
  <c r="Z23" i="38"/>
  <c r="AA23" i="38"/>
  <c r="AB23" i="38"/>
  <c r="AC23" i="38"/>
  <c r="AD23" i="38"/>
  <c r="AE23" i="38"/>
  <c r="Y24" i="38"/>
  <c r="Z24" i="38"/>
  <c r="AA24" i="38"/>
  <c r="AB24" i="38"/>
  <c r="AC24" i="38"/>
  <c r="AD24" i="38"/>
  <c r="AE24" i="38"/>
  <c r="X25" i="38"/>
  <c r="Y25" i="38"/>
  <c r="Z25" i="38"/>
  <c r="AA25" i="38"/>
  <c r="AB25" i="38"/>
  <c r="AC25" i="38"/>
  <c r="AD25" i="38"/>
  <c r="AE25" i="38"/>
  <c r="X26" i="38"/>
  <c r="Y26" i="38"/>
  <c r="Z26" i="38"/>
  <c r="AA26" i="38"/>
  <c r="AB26" i="38"/>
  <c r="AC26" i="38"/>
  <c r="AD26" i="38"/>
  <c r="AE26" i="38"/>
  <c r="X27" i="38"/>
  <c r="Y27" i="38"/>
  <c r="Z27" i="38"/>
  <c r="AA27" i="38"/>
  <c r="AB27" i="38"/>
  <c r="AC27" i="38"/>
  <c r="AD27" i="38"/>
  <c r="AE27" i="38"/>
  <c r="X28" i="38"/>
  <c r="Y28" i="38"/>
  <c r="Z28" i="38"/>
  <c r="AA28" i="38"/>
  <c r="AB28" i="38"/>
  <c r="AC28" i="38"/>
  <c r="AD28" i="38"/>
  <c r="AE28" i="38"/>
  <c r="X29" i="38"/>
  <c r="Y29" i="38"/>
  <c r="Z29" i="38"/>
  <c r="AA29" i="38"/>
  <c r="AB29" i="38"/>
  <c r="AC29" i="38"/>
  <c r="AD29" i="38"/>
  <c r="AE29" i="38"/>
  <c r="X30" i="38"/>
  <c r="Y30" i="38"/>
  <c r="Z30" i="38"/>
  <c r="AA30" i="38"/>
  <c r="AB30" i="38"/>
  <c r="AC30" i="38"/>
  <c r="AD30" i="38"/>
  <c r="AE30" i="38"/>
  <c r="X31" i="38"/>
  <c r="Y31" i="38"/>
  <c r="Z31" i="38"/>
  <c r="AA31" i="38"/>
  <c r="AB31" i="38"/>
  <c r="AC31" i="38"/>
  <c r="AD31" i="38"/>
  <c r="AE31" i="38"/>
  <c r="X32" i="38"/>
  <c r="Y32" i="38"/>
  <c r="Z32" i="38"/>
  <c r="AA32" i="38"/>
  <c r="AB32" i="38"/>
  <c r="AC32" i="38"/>
  <c r="AD32" i="38"/>
  <c r="AE32" i="38"/>
  <c r="Y16" i="38"/>
  <c r="Z16" i="38"/>
  <c r="AA16" i="38"/>
  <c r="AB16" i="38"/>
  <c r="AC16" i="38"/>
  <c r="AD16" i="38"/>
  <c r="AE16" i="38"/>
  <c r="X5" i="38"/>
  <c r="Y5" i="38"/>
  <c r="Z5" i="38"/>
  <c r="AA5" i="38"/>
  <c r="AB5" i="38"/>
  <c r="AC5" i="38"/>
  <c r="AD5" i="38"/>
  <c r="AE5" i="38"/>
  <c r="X6" i="38"/>
  <c r="Y6" i="38"/>
  <c r="Z6" i="38"/>
  <c r="AA6" i="38"/>
  <c r="AB6" i="38"/>
  <c r="AC6" i="38"/>
  <c r="AD6" i="38"/>
  <c r="AE6" i="38"/>
  <c r="X7" i="38"/>
  <c r="Y7" i="38"/>
  <c r="Z7" i="38"/>
  <c r="AA7" i="38"/>
  <c r="AB7" i="38"/>
  <c r="AC7" i="38"/>
  <c r="AD7" i="38"/>
  <c r="AE7" i="38"/>
  <c r="X8" i="38"/>
  <c r="Y8" i="38"/>
  <c r="Z8" i="38"/>
  <c r="AA8" i="38"/>
  <c r="AB8" i="38"/>
  <c r="AC8" i="38"/>
  <c r="AD8" i="38"/>
  <c r="AE8" i="38"/>
  <c r="X9" i="38"/>
  <c r="Y9" i="38"/>
  <c r="Z9" i="38"/>
  <c r="AA9" i="38"/>
  <c r="AB9" i="38"/>
  <c r="AC9" i="38"/>
  <c r="AD9" i="38"/>
  <c r="AE9" i="38"/>
  <c r="X10" i="38"/>
  <c r="Y10" i="38"/>
  <c r="Z10" i="38"/>
  <c r="AA10" i="38"/>
  <c r="AB10" i="38"/>
  <c r="AC10" i="38"/>
  <c r="AD10" i="38"/>
  <c r="AE10" i="38"/>
  <c r="X11" i="38"/>
  <c r="Y11" i="38"/>
  <c r="Z11" i="38"/>
  <c r="AA11" i="38"/>
  <c r="AB11" i="38"/>
  <c r="AC11" i="38"/>
  <c r="AD11" i="38"/>
  <c r="AE11" i="38"/>
  <c r="Y4" i="38"/>
  <c r="Z4" i="38"/>
  <c r="AA4" i="38"/>
  <c r="AB4" i="38"/>
  <c r="AC4" i="38"/>
  <c r="AD4" i="38"/>
  <c r="AE4" i="38"/>
  <c r="X4" i="38"/>
  <c r="T33" i="38"/>
  <c r="T44" i="38" s="1"/>
  <c r="S33" i="38"/>
  <c r="S37" i="38" s="1"/>
  <c r="R33" i="38"/>
  <c r="R39" i="38" s="1"/>
  <c r="Q33" i="38"/>
  <c r="Q42" i="38" s="1"/>
  <c r="P33" i="38"/>
  <c r="P40" i="38" s="1"/>
  <c r="O33" i="38"/>
  <c r="O44" i="38" s="1"/>
  <c r="N33" i="38"/>
  <c r="N52" i="38" s="1"/>
  <c r="M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T12" i="38"/>
  <c r="S12" i="38"/>
  <c r="R12" i="38"/>
  <c r="Q12" i="38"/>
  <c r="P12" i="38"/>
  <c r="O12" i="38"/>
  <c r="N12" i="38"/>
  <c r="M12" i="38"/>
  <c r="U11" i="38"/>
  <c r="U10" i="38"/>
  <c r="U9" i="38"/>
  <c r="U8" i="38"/>
  <c r="U7" i="38"/>
  <c r="U6" i="38"/>
  <c r="U5" i="38"/>
  <c r="U4" i="38"/>
  <c r="I126" i="47" l="1"/>
  <c r="J126" i="47"/>
  <c r="AB12" i="38"/>
  <c r="AF9" i="38"/>
  <c r="O49" i="38"/>
  <c r="P46" i="38"/>
  <c r="P45" i="38"/>
  <c r="O50" i="38"/>
  <c r="P44" i="38"/>
  <c r="N53" i="38"/>
  <c r="R38" i="38"/>
  <c r="O48" i="38"/>
  <c r="O51" i="38"/>
  <c r="P47" i="38"/>
  <c r="Q44" i="38"/>
  <c r="Q45" i="38"/>
  <c r="Q46" i="38"/>
  <c r="Q47" i="38"/>
  <c r="Q48" i="38"/>
  <c r="Q49" i="38"/>
  <c r="Q50" i="38"/>
  <c r="Q51" i="38"/>
  <c r="Q37" i="38"/>
  <c r="Q52" i="38"/>
  <c r="Q53" i="38"/>
  <c r="Q38" i="38"/>
  <c r="Q39" i="38"/>
  <c r="Q41" i="38"/>
  <c r="Q40" i="38"/>
  <c r="M44" i="38"/>
  <c r="M45" i="38"/>
  <c r="M46" i="38"/>
  <c r="M47" i="38"/>
  <c r="M48" i="38"/>
  <c r="M49" i="38"/>
  <c r="M50" i="38"/>
  <c r="M51" i="38"/>
  <c r="M37" i="38"/>
  <c r="M38" i="38"/>
  <c r="M39" i="38"/>
  <c r="M40" i="38"/>
  <c r="M41" i="38"/>
  <c r="M42" i="38"/>
  <c r="M43" i="38"/>
  <c r="M52" i="38"/>
  <c r="M53" i="38"/>
  <c r="Q43" i="38"/>
  <c r="N40" i="38"/>
  <c r="N41" i="38"/>
  <c r="N42" i="38"/>
  <c r="N43" i="38"/>
  <c r="N37" i="38"/>
  <c r="N44" i="38"/>
  <c r="N45" i="38"/>
  <c r="N46" i="38"/>
  <c r="N47" i="38"/>
  <c r="R40" i="38"/>
  <c r="R41" i="38"/>
  <c r="R42" i="38"/>
  <c r="R43" i="38"/>
  <c r="R37" i="38"/>
  <c r="R44" i="38"/>
  <c r="R45" i="38"/>
  <c r="R46" i="38"/>
  <c r="R47" i="38"/>
  <c r="X33" i="38"/>
  <c r="T37" i="38"/>
  <c r="N51" i="38"/>
  <c r="N50" i="38"/>
  <c r="N49" i="38"/>
  <c r="N48" i="38"/>
  <c r="O47" i="38"/>
  <c r="O46" i="38"/>
  <c r="O45" i="38"/>
  <c r="P43" i="38"/>
  <c r="P42" i="38"/>
  <c r="P41" i="38"/>
  <c r="O38" i="38"/>
  <c r="O39" i="38"/>
  <c r="O52" i="38"/>
  <c r="O53" i="38"/>
  <c r="O40" i="38"/>
  <c r="O41" i="38"/>
  <c r="O42" i="38"/>
  <c r="O43" i="38"/>
  <c r="S38" i="38"/>
  <c r="S39" i="38"/>
  <c r="S52" i="38"/>
  <c r="S53" i="38"/>
  <c r="S40" i="38"/>
  <c r="S41" i="38"/>
  <c r="S42" i="38"/>
  <c r="S43" i="38"/>
  <c r="Z33" i="38"/>
  <c r="O37" i="38"/>
  <c r="R53" i="38"/>
  <c r="R52" i="38"/>
  <c r="S51" i="38"/>
  <c r="S50" i="38"/>
  <c r="S49" i="38"/>
  <c r="S48" i="38"/>
  <c r="T47" i="38"/>
  <c r="T46" i="38"/>
  <c r="T45" i="38"/>
  <c r="N39" i="38"/>
  <c r="N38" i="38"/>
  <c r="P48" i="38"/>
  <c r="P49" i="38"/>
  <c r="P50" i="38"/>
  <c r="P51" i="38"/>
  <c r="P38" i="38"/>
  <c r="P39" i="38"/>
  <c r="P52" i="38"/>
  <c r="P53" i="38"/>
  <c r="T48" i="38"/>
  <c r="T49" i="38"/>
  <c r="T50" i="38"/>
  <c r="T51" i="38"/>
  <c r="T38" i="38"/>
  <c r="T39" i="38"/>
  <c r="T52" i="38"/>
  <c r="T53" i="38"/>
  <c r="AF5" i="38"/>
  <c r="P37" i="38"/>
  <c r="R51" i="38"/>
  <c r="R50" i="38"/>
  <c r="R49" i="38"/>
  <c r="R48" i="38"/>
  <c r="S47" i="38"/>
  <c r="S46" i="38"/>
  <c r="S45" i="38"/>
  <c r="S44" i="38"/>
  <c r="T43" i="38"/>
  <c r="T42" i="38"/>
  <c r="T41" i="38"/>
  <c r="T40" i="38"/>
  <c r="AC12" i="38"/>
  <c r="U12" i="38"/>
  <c r="U33" i="38"/>
  <c r="AE12" i="38"/>
  <c r="AF30" i="38"/>
  <c r="AF17" i="38"/>
  <c r="AD33" i="38"/>
  <c r="J75" i="38"/>
  <c r="J77" i="38" s="1"/>
  <c r="AF23" i="38"/>
  <c r="AC33" i="38"/>
  <c r="AF28" i="38"/>
  <c r="AB33" i="38"/>
  <c r="AA33" i="38"/>
  <c r="AF19" i="38"/>
  <c r="AF27" i="38"/>
  <c r="Y33" i="38"/>
  <c r="AF32" i="38"/>
  <c r="AF31" i="38"/>
  <c r="AF25" i="38"/>
  <c r="AF22" i="38"/>
  <c r="AF21" i="38"/>
  <c r="AF20" i="38"/>
  <c r="AF29" i="38"/>
  <c r="AF26" i="38"/>
  <c r="AF24" i="38"/>
  <c r="AF18" i="38"/>
  <c r="AE33" i="38"/>
  <c r="AF16" i="38"/>
  <c r="AA12" i="38"/>
  <c r="Y12" i="38"/>
  <c r="AF11" i="38"/>
  <c r="AF10" i="38"/>
  <c r="AF8" i="38"/>
  <c r="AF7" i="38"/>
  <c r="X12" i="38"/>
  <c r="AF6" i="38"/>
  <c r="AD12" i="38"/>
  <c r="Z12" i="38"/>
  <c r="AF4" i="38"/>
  <c r="Q421" i="49"/>
  <c r="K249" i="49" l="1"/>
  <c r="K314" i="49"/>
  <c r="K18" i="49"/>
  <c r="K358" i="49"/>
  <c r="K41" i="49"/>
  <c r="K191" i="49"/>
  <c r="S54" i="38"/>
  <c r="U52" i="38"/>
  <c r="O54" i="38"/>
  <c r="N54" i="38"/>
  <c r="M54" i="38"/>
  <c r="U53" i="38"/>
  <c r="R54" i="38"/>
  <c r="U46" i="38"/>
  <c r="U38" i="38"/>
  <c r="U49" i="38"/>
  <c r="U45" i="38"/>
  <c r="U42" i="38"/>
  <c r="U37" i="38"/>
  <c r="U48" i="38"/>
  <c r="U50" i="38"/>
  <c r="U44" i="38"/>
  <c r="U41" i="38"/>
  <c r="U51" i="38"/>
  <c r="U47" i="38"/>
  <c r="T54" i="38"/>
  <c r="Q54" i="38"/>
  <c r="P54" i="38"/>
  <c r="U40" i="38"/>
  <c r="U43" i="38"/>
  <c r="U39" i="38"/>
  <c r="AF33" i="38"/>
  <c r="AF12" i="38"/>
  <c r="I109" i="47"/>
  <c r="I108" i="47"/>
  <c r="I106" i="47"/>
  <c r="I105" i="47"/>
  <c r="I104" i="47"/>
  <c r="J95" i="47"/>
  <c r="I66" i="47"/>
  <c r="I65" i="47"/>
  <c r="I64" i="47"/>
  <c r="I50" i="47"/>
  <c r="I49" i="47"/>
  <c r="I31" i="47"/>
  <c r="I30" i="47"/>
  <c r="I29" i="47"/>
  <c r="N24" i="15"/>
  <c r="Y3" i="7"/>
  <c r="K81" i="7"/>
  <c r="K82" i="7"/>
  <c r="K83" i="7"/>
  <c r="K84" i="7"/>
  <c r="K80" i="7"/>
  <c r="J81" i="7"/>
  <c r="J82" i="7"/>
  <c r="J83" i="7"/>
  <c r="J84" i="7"/>
  <c r="J80" i="7"/>
  <c r="M440" i="7"/>
  <c r="J440" i="7"/>
  <c r="U440" i="7" s="1"/>
  <c r="R392" i="7"/>
  <c r="R393" i="7"/>
  <c r="R394" i="7"/>
  <c r="R395" i="7"/>
  <c r="R396" i="7"/>
  <c r="R397" i="7"/>
  <c r="R398" i="7"/>
  <c r="R399" i="7"/>
  <c r="R391" i="7"/>
  <c r="O392" i="7"/>
  <c r="O393" i="7"/>
  <c r="O394" i="7"/>
  <c r="O395" i="7"/>
  <c r="O396" i="7"/>
  <c r="O397" i="7"/>
  <c r="O398" i="7"/>
  <c r="O399" i="7"/>
  <c r="O391" i="7"/>
  <c r="M399" i="7"/>
  <c r="J399" i="7"/>
  <c r="M398" i="7"/>
  <c r="J398" i="7"/>
  <c r="M397" i="7"/>
  <c r="J397" i="7"/>
  <c r="M396" i="7"/>
  <c r="J396" i="7"/>
  <c r="R312" i="7"/>
  <c r="R313" i="7"/>
  <c r="R311" i="7"/>
  <c r="O312" i="7"/>
  <c r="O313" i="7"/>
  <c r="O311" i="7"/>
  <c r="R189" i="7"/>
  <c r="O189" i="7"/>
  <c r="R248" i="7"/>
  <c r="R249" i="7"/>
  <c r="R247" i="7"/>
  <c r="O248" i="7"/>
  <c r="O249" i="7"/>
  <c r="O247" i="7"/>
  <c r="R119" i="7"/>
  <c r="R120" i="7"/>
  <c r="R121" i="7"/>
  <c r="R122" i="7"/>
  <c r="R123" i="7"/>
  <c r="R124" i="7"/>
  <c r="R125" i="7"/>
  <c r="O119" i="7"/>
  <c r="O120" i="7"/>
  <c r="O121" i="7"/>
  <c r="O122" i="7"/>
  <c r="O123" i="7"/>
  <c r="O124" i="7"/>
  <c r="O125" i="7"/>
  <c r="R118" i="7"/>
  <c r="O118" i="7"/>
  <c r="M125" i="7"/>
  <c r="J125" i="7"/>
  <c r="U125" i="7" s="1"/>
  <c r="M124" i="7"/>
  <c r="J124" i="7"/>
  <c r="R388" i="7"/>
  <c r="O388" i="7"/>
  <c r="M388" i="7"/>
  <c r="J388" i="7"/>
  <c r="R387" i="7"/>
  <c r="O387" i="7"/>
  <c r="M387" i="7"/>
  <c r="J387" i="7"/>
  <c r="L387" i="7" s="1"/>
  <c r="R386" i="7"/>
  <c r="O386" i="7"/>
  <c r="M386" i="7"/>
  <c r="J386" i="7"/>
  <c r="L386" i="7" s="1"/>
  <c r="R309" i="7"/>
  <c r="O309" i="7"/>
  <c r="M309" i="7"/>
  <c r="J309" i="7"/>
  <c r="R242" i="7"/>
  <c r="O242" i="7"/>
  <c r="M242" i="7"/>
  <c r="J242" i="7"/>
  <c r="R113" i="7"/>
  <c r="O113" i="7"/>
  <c r="M113" i="7"/>
  <c r="J113" i="7"/>
  <c r="J109" i="47" l="1"/>
  <c r="J31" i="47"/>
  <c r="S24" i="15"/>
  <c r="Q25" i="15"/>
  <c r="J50" i="47"/>
  <c r="J106" i="47"/>
  <c r="J66" i="47"/>
  <c r="J100" i="47"/>
  <c r="U249" i="49"/>
  <c r="X249" i="49" s="1"/>
  <c r="X273" i="49" s="1"/>
  <c r="V249" i="49"/>
  <c r="M249" i="49"/>
  <c r="W249" i="49"/>
  <c r="U191" i="49"/>
  <c r="X191" i="49" s="1"/>
  <c r="X227" i="49" s="1"/>
  <c r="M191" i="49"/>
  <c r="V191" i="49"/>
  <c r="W191" i="49"/>
  <c r="U314" i="49"/>
  <c r="X314" i="49" s="1"/>
  <c r="X340" i="49" s="1"/>
  <c r="V314" i="49"/>
  <c r="M314" i="49"/>
  <c r="W314" i="49"/>
  <c r="U41" i="49"/>
  <c r="X41" i="49" s="1"/>
  <c r="X68" i="49" s="1"/>
  <c r="M41" i="49"/>
  <c r="V41" i="49"/>
  <c r="W41" i="49"/>
  <c r="U18" i="49"/>
  <c r="X18" i="49" s="1"/>
  <c r="V18" i="49"/>
  <c r="M18" i="49"/>
  <c r="W18" i="49"/>
  <c r="U358" i="49"/>
  <c r="X358" i="49" s="1"/>
  <c r="X391" i="49" s="1"/>
  <c r="M358" i="49"/>
  <c r="V358" i="49"/>
  <c r="W358" i="49"/>
  <c r="U54" i="38"/>
  <c r="U398" i="7"/>
  <c r="M126" i="47"/>
  <c r="T440" i="7"/>
  <c r="W440" i="7" s="1"/>
  <c r="L440" i="7"/>
  <c r="V440" i="7"/>
  <c r="T396" i="7"/>
  <c r="W396" i="7" s="1"/>
  <c r="U397" i="7"/>
  <c r="T399" i="7"/>
  <c r="W399" i="7" s="1"/>
  <c r="L399" i="7"/>
  <c r="V399" i="7"/>
  <c r="U399" i="7"/>
  <c r="U309" i="7"/>
  <c r="V396" i="7"/>
  <c r="T397" i="7"/>
  <c r="W397" i="7" s="1"/>
  <c r="L396" i="7"/>
  <c r="T398" i="7"/>
  <c r="W398" i="7" s="1"/>
  <c r="U396" i="7"/>
  <c r="L397" i="7"/>
  <c r="V397" i="7"/>
  <c r="L398" i="7"/>
  <c r="V398" i="7"/>
  <c r="V388" i="7"/>
  <c r="V125" i="7"/>
  <c r="V242" i="7"/>
  <c r="L125" i="7"/>
  <c r="T125" i="7"/>
  <c r="W125" i="7" s="1"/>
  <c r="T124" i="7"/>
  <c r="W124" i="7" s="1"/>
  <c r="L124" i="7"/>
  <c r="V124" i="7"/>
  <c r="U124" i="7"/>
  <c r="L388" i="7"/>
  <c r="U388" i="7"/>
  <c r="T388" i="7"/>
  <c r="W388" i="7" s="1"/>
  <c r="U387" i="7"/>
  <c r="V387" i="7"/>
  <c r="U386" i="7"/>
  <c r="V386" i="7"/>
  <c r="T387" i="7"/>
  <c r="W387" i="7" s="1"/>
  <c r="T386" i="7"/>
  <c r="W386" i="7" s="1"/>
  <c r="L309" i="7"/>
  <c r="V309" i="7"/>
  <c r="L242" i="7"/>
  <c r="T309" i="7"/>
  <c r="W309" i="7" s="1"/>
  <c r="T242" i="7"/>
  <c r="W242" i="7" s="1"/>
  <c r="U242" i="7"/>
  <c r="U113" i="7"/>
  <c r="L113" i="7"/>
  <c r="V113" i="7"/>
  <c r="T113" i="7"/>
  <c r="W113" i="7" s="1"/>
  <c r="X40" i="49" l="1"/>
  <c r="AM10" i="32"/>
  <c r="AK18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AL17" i="32"/>
  <c r="AM17" i="32"/>
  <c r="AN17" i="32"/>
  <c r="AL10" i="32"/>
  <c r="AN10" i="32"/>
  <c r="D25" i="32" l="1"/>
  <c r="D37" i="32" s="1"/>
  <c r="H25" i="32"/>
  <c r="L25" i="32"/>
  <c r="L31" i="32" s="1"/>
  <c r="P25" i="32"/>
  <c r="P37" i="32" s="1"/>
  <c r="T25" i="32"/>
  <c r="T37" i="32" s="1"/>
  <c r="X25" i="32"/>
  <c r="AB25" i="32"/>
  <c r="AB37" i="32" s="1"/>
  <c r="AF25" i="32"/>
  <c r="AF37" i="32" s="1"/>
  <c r="AJ25" i="32"/>
  <c r="AJ37" i="32" s="1"/>
  <c r="F25" i="32"/>
  <c r="J25" i="32"/>
  <c r="N25" i="32"/>
  <c r="R25" i="32"/>
  <c r="V25" i="32"/>
  <c r="Z25" i="32"/>
  <c r="AD25" i="32"/>
  <c r="AH25" i="32"/>
  <c r="H37" i="32"/>
  <c r="H31" i="32"/>
  <c r="X37" i="32"/>
  <c r="X31" i="32"/>
  <c r="W516" i="49"/>
  <c r="V516" i="49"/>
  <c r="L24" i="15"/>
  <c r="AB31" i="32" l="1"/>
  <c r="L37" i="32"/>
  <c r="AF31" i="32"/>
  <c r="AF42" i="32" s="1"/>
  <c r="T31" i="32"/>
  <c r="AJ31" i="32"/>
  <c r="AJ42" i="32" s="1"/>
  <c r="X42" i="32"/>
  <c r="L42" i="32"/>
  <c r="P31" i="32"/>
  <c r="P42" i="32" s="1"/>
  <c r="D31" i="32"/>
  <c r="D42" i="32" s="1"/>
  <c r="M25" i="15"/>
  <c r="AL25" i="32"/>
  <c r="AL31" i="32" s="1"/>
  <c r="AD31" i="32"/>
  <c r="AD37" i="32"/>
  <c r="N31" i="32"/>
  <c r="N37" i="32"/>
  <c r="V31" i="32"/>
  <c r="V37" i="32"/>
  <c r="F31" i="32"/>
  <c r="F37" i="32"/>
  <c r="AB42" i="32"/>
  <c r="T42" i="32"/>
  <c r="H42" i="32"/>
  <c r="Z37" i="32"/>
  <c r="Z31" i="32"/>
  <c r="J37" i="32"/>
  <c r="J31" i="32"/>
  <c r="AH37" i="32"/>
  <c r="AH31" i="32"/>
  <c r="R37" i="32"/>
  <c r="R31" i="32"/>
  <c r="AL37" i="32" l="1"/>
  <c r="V42" i="32"/>
  <c r="AD42" i="32"/>
  <c r="R42" i="32"/>
  <c r="Z42" i="32"/>
  <c r="F42" i="32"/>
  <c r="N42" i="32"/>
  <c r="AH42" i="32"/>
  <c r="J42" i="32"/>
  <c r="AL42" i="32"/>
  <c r="J17" i="7" l="1"/>
  <c r="L17" i="7" s="1"/>
  <c r="Y30" i="7"/>
  <c r="R19" i="7"/>
  <c r="R18" i="7"/>
  <c r="R17" i="7"/>
  <c r="R16" i="7"/>
  <c r="R15" i="7"/>
  <c r="R14" i="7"/>
  <c r="I23" i="7"/>
  <c r="I22" i="7"/>
  <c r="J22" i="7" s="1"/>
  <c r="I21" i="7"/>
  <c r="L12" i="7"/>
  <c r="V7" i="7"/>
  <c r="T6" i="7"/>
  <c r="W6" i="7" s="1"/>
  <c r="U5" i="7"/>
  <c r="V4" i="7"/>
  <c r="V3" i="7"/>
  <c r="M2" i="7"/>
  <c r="T2" i="7"/>
  <c r="W2" i="7" s="1"/>
  <c r="J21" i="7" l="1"/>
  <c r="T21" i="7" s="1"/>
  <c r="W21" i="7" s="1"/>
  <c r="J25" i="7"/>
  <c r="L25" i="7" s="1"/>
  <c r="J11" i="7"/>
  <c r="T11" i="7" s="1"/>
  <c r="W11" i="7" s="1"/>
  <c r="J23" i="7"/>
  <c r="L23" i="7" s="1"/>
  <c r="J24" i="7"/>
  <c r="T24" i="7" s="1"/>
  <c r="W24" i="7" s="1"/>
  <c r="J8" i="7"/>
  <c r="L8" i="7" s="1"/>
  <c r="J233" i="7"/>
  <c r="L233" i="7" s="1"/>
  <c r="J246" i="7"/>
  <c r="J245" i="7"/>
  <c r="V10" i="7"/>
  <c r="L10" i="7"/>
  <c r="V20" i="7"/>
  <c r="L20" i="7"/>
  <c r="T9" i="7"/>
  <c r="W9" i="7" s="1"/>
  <c r="L9" i="7"/>
  <c r="V22" i="7"/>
  <c r="L22" i="7"/>
  <c r="V6" i="7"/>
  <c r="T17" i="7"/>
  <c r="W17" i="7" s="1"/>
  <c r="T3" i="7"/>
  <c r="W3" i="7" s="1"/>
  <c r="T7" i="7"/>
  <c r="W7" i="7" s="1"/>
  <c r="U9" i="7"/>
  <c r="U10" i="7"/>
  <c r="J18" i="7"/>
  <c r="L18" i="7" s="1"/>
  <c r="T10" i="7"/>
  <c r="W10" i="7" s="1"/>
  <c r="J19" i="7"/>
  <c r="J15" i="7"/>
  <c r="J14" i="7"/>
  <c r="L14" i="7" s="1"/>
  <c r="J16" i="7"/>
  <c r="L16" i="7" s="1"/>
  <c r="U3" i="7"/>
  <c r="U6" i="7"/>
  <c r="U7" i="7"/>
  <c r="V9" i="7"/>
  <c r="T12" i="7"/>
  <c r="W12" i="7" s="1"/>
  <c r="U12" i="7"/>
  <c r="V12" i="7"/>
  <c r="U4" i="7"/>
  <c r="T5" i="7"/>
  <c r="W5" i="7" s="1"/>
  <c r="U20" i="7"/>
  <c r="U22" i="7"/>
  <c r="L2" i="7"/>
  <c r="V2" i="7"/>
  <c r="T4" i="7"/>
  <c r="W4" i="7" s="1"/>
  <c r="T20" i="7"/>
  <c r="W20" i="7" s="1"/>
  <c r="T22" i="7"/>
  <c r="W22" i="7" s="1"/>
  <c r="V17" i="7"/>
  <c r="U2" i="7"/>
  <c r="V5" i="7"/>
  <c r="U17" i="7"/>
  <c r="V11" i="7" l="1"/>
  <c r="V24" i="7"/>
  <c r="U24" i="7"/>
  <c r="U21" i="7"/>
  <c r="U8" i="7"/>
  <c r="V25" i="7"/>
  <c r="T25" i="7"/>
  <c r="W25" i="7" s="1"/>
  <c r="U23" i="7"/>
  <c r="T8" i="7"/>
  <c r="W8" i="7" s="1"/>
  <c r="W13" i="7" s="1"/>
  <c r="V21" i="7"/>
  <c r="U25" i="7"/>
  <c r="U11" i="7"/>
  <c r="V23" i="7"/>
  <c r="L24" i="7"/>
  <c r="L11" i="7"/>
  <c r="L21" i="7"/>
  <c r="V8" i="7"/>
  <c r="V13" i="7" s="1"/>
  <c r="T23" i="7"/>
  <c r="W23" i="7" s="1"/>
  <c r="U245" i="7"/>
  <c r="T245" i="7"/>
  <c r="W245" i="7" s="1"/>
  <c r="L245" i="7"/>
  <c r="V245" i="7"/>
  <c r="U233" i="7"/>
  <c r="T233" i="7"/>
  <c r="W233" i="7" s="1"/>
  <c r="V246" i="7"/>
  <c r="T246" i="7"/>
  <c r="W246" i="7" s="1"/>
  <c r="L246" i="7"/>
  <c r="U246" i="7"/>
  <c r="V233" i="7"/>
  <c r="T19" i="7"/>
  <c r="W19" i="7" s="1"/>
  <c r="L19" i="7"/>
  <c r="T15" i="7"/>
  <c r="W15" i="7" s="1"/>
  <c r="L15" i="7"/>
  <c r="U19" i="7"/>
  <c r="V19" i="7"/>
  <c r="U15" i="7"/>
  <c r="V15" i="7"/>
  <c r="V14" i="7"/>
  <c r="T14" i="7"/>
  <c r="W14" i="7" s="1"/>
  <c r="U14" i="7"/>
  <c r="V18" i="7"/>
  <c r="T18" i="7"/>
  <c r="W18" i="7" s="1"/>
  <c r="U18" i="7"/>
  <c r="T16" i="7"/>
  <c r="W16" i="7" s="1"/>
  <c r="U16" i="7"/>
  <c r="V16" i="7"/>
  <c r="U13" i="7" l="1"/>
  <c r="W26" i="7"/>
  <c r="U26" i="7"/>
  <c r="V26" i="7"/>
  <c r="D30" i="39" l="1"/>
  <c r="I33" i="38"/>
  <c r="H33" i="38"/>
  <c r="G33" i="38"/>
  <c r="F33" i="38"/>
  <c r="E33" i="38"/>
  <c r="D33" i="38"/>
  <c r="C33" i="38"/>
  <c r="B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I12" i="38"/>
  <c r="H12" i="38"/>
  <c r="G12" i="38"/>
  <c r="F12" i="38"/>
  <c r="E12" i="38"/>
  <c r="D12" i="38"/>
  <c r="C12" i="38"/>
  <c r="B12" i="38"/>
  <c r="J11" i="38"/>
  <c r="J10" i="38"/>
  <c r="J9" i="38"/>
  <c r="J8" i="38"/>
  <c r="J7" i="38"/>
  <c r="J6" i="38"/>
  <c r="J5" i="38"/>
  <c r="J4" i="38"/>
  <c r="D38" i="38" l="1"/>
  <c r="Z38" i="38" s="1"/>
  <c r="D39" i="38"/>
  <c r="Z39" i="38" s="1"/>
  <c r="D40" i="38"/>
  <c r="Z40" i="38" s="1"/>
  <c r="D41" i="38"/>
  <c r="Z41" i="38" s="1"/>
  <c r="D42" i="38"/>
  <c r="Z42" i="38" s="1"/>
  <c r="D43" i="38"/>
  <c r="Z43" i="38" s="1"/>
  <c r="D44" i="38"/>
  <c r="Z44" i="38" s="1"/>
  <c r="D45" i="38"/>
  <c r="Z45" i="38" s="1"/>
  <c r="D46" i="38"/>
  <c r="Z46" i="38" s="1"/>
  <c r="D47" i="38"/>
  <c r="Z47" i="38" s="1"/>
  <c r="D48" i="38"/>
  <c r="Z48" i="38" s="1"/>
  <c r="D49" i="38"/>
  <c r="Z49" i="38" s="1"/>
  <c r="D50" i="38"/>
  <c r="Z50" i="38" s="1"/>
  <c r="D51" i="38"/>
  <c r="Z51" i="38" s="1"/>
  <c r="D37" i="38"/>
  <c r="D52" i="38"/>
  <c r="Z52" i="38" s="1"/>
  <c r="D53" i="38"/>
  <c r="Z53" i="38" s="1"/>
  <c r="H37" i="38"/>
  <c r="H52" i="38"/>
  <c r="AD52" i="38" s="1"/>
  <c r="H53" i="38"/>
  <c r="AD53" i="38" s="1"/>
  <c r="H38" i="38"/>
  <c r="AD38" i="38" s="1"/>
  <c r="H39" i="38"/>
  <c r="AD39" i="38" s="1"/>
  <c r="H40" i="38"/>
  <c r="AD40" i="38" s="1"/>
  <c r="H41" i="38"/>
  <c r="AD41" i="38" s="1"/>
  <c r="H42" i="38"/>
  <c r="AD42" i="38" s="1"/>
  <c r="H43" i="38"/>
  <c r="AD43" i="38" s="1"/>
  <c r="H44" i="38"/>
  <c r="AD44" i="38" s="1"/>
  <c r="H45" i="38"/>
  <c r="AD45" i="38" s="1"/>
  <c r="H46" i="38"/>
  <c r="AD46" i="38" s="1"/>
  <c r="H47" i="38"/>
  <c r="AD47" i="38" s="1"/>
  <c r="H48" i="38"/>
  <c r="AD48" i="38" s="1"/>
  <c r="H49" i="38"/>
  <c r="AD49" i="38" s="1"/>
  <c r="H50" i="38"/>
  <c r="AD50" i="38" s="1"/>
  <c r="H51" i="38"/>
  <c r="AD51" i="38" s="1"/>
  <c r="E38" i="38"/>
  <c r="AA38" i="38" s="1"/>
  <c r="E39" i="38"/>
  <c r="AA39" i="38" s="1"/>
  <c r="E40" i="38"/>
  <c r="AA40" i="38" s="1"/>
  <c r="E41" i="38"/>
  <c r="AA41" i="38" s="1"/>
  <c r="E42" i="38"/>
  <c r="AA42" i="38" s="1"/>
  <c r="E43" i="38"/>
  <c r="AA43" i="38" s="1"/>
  <c r="E44" i="38"/>
  <c r="AA44" i="38" s="1"/>
  <c r="E45" i="38"/>
  <c r="AA45" i="38" s="1"/>
  <c r="E46" i="38"/>
  <c r="AA46" i="38" s="1"/>
  <c r="E47" i="38"/>
  <c r="AA47" i="38" s="1"/>
  <c r="E48" i="38"/>
  <c r="AA48" i="38" s="1"/>
  <c r="E49" i="38"/>
  <c r="AA49" i="38" s="1"/>
  <c r="E50" i="38"/>
  <c r="AA50" i="38" s="1"/>
  <c r="E51" i="38"/>
  <c r="AA51" i="38" s="1"/>
  <c r="E52" i="38"/>
  <c r="AA52" i="38" s="1"/>
  <c r="E53" i="38"/>
  <c r="AA53" i="38" s="1"/>
  <c r="E37" i="38"/>
  <c r="I52" i="38"/>
  <c r="AE52" i="38" s="1"/>
  <c r="I53" i="38"/>
  <c r="AE53" i="38" s="1"/>
  <c r="I41" i="38"/>
  <c r="AE41" i="38" s="1"/>
  <c r="I45" i="38"/>
  <c r="AE45" i="38" s="1"/>
  <c r="I49" i="38"/>
  <c r="AE49" i="38" s="1"/>
  <c r="I44" i="38"/>
  <c r="AE44" i="38" s="1"/>
  <c r="I38" i="38"/>
  <c r="AE38" i="38" s="1"/>
  <c r="I42" i="38"/>
  <c r="AE42" i="38" s="1"/>
  <c r="I46" i="38"/>
  <c r="AE46" i="38" s="1"/>
  <c r="I50" i="38"/>
  <c r="AE50" i="38" s="1"/>
  <c r="I39" i="38"/>
  <c r="AE39" i="38" s="1"/>
  <c r="I43" i="38"/>
  <c r="AE43" i="38" s="1"/>
  <c r="I47" i="38"/>
  <c r="AE47" i="38" s="1"/>
  <c r="I51" i="38"/>
  <c r="AE51" i="38" s="1"/>
  <c r="I37" i="38"/>
  <c r="I40" i="38"/>
  <c r="AE40" i="38" s="1"/>
  <c r="I48" i="38"/>
  <c r="AE48" i="38" s="1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37" i="38"/>
  <c r="F38" i="38"/>
  <c r="AB38" i="38" s="1"/>
  <c r="F39" i="38"/>
  <c r="AB39" i="38" s="1"/>
  <c r="F40" i="38"/>
  <c r="AB40" i="38" s="1"/>
  <c r="F41" i="38"/>
  <c r="AB41" i="38" s="1"/>
  <c r="F42" i="38"/>
  <c r="AB42" i="38" s="1"/>
  <c r="F43" i="38"/>
  <c r="AB43" i="38" s="1"/>
  <c r="F44" i="38"/>
  <c r="AB44" i="38" s="1"/>
  <c r="F45" i="38"/>
  <c r="AB45" i="38" s="1"/>
  <c r="F46" i="38"/>
  <c r="AB46" i="38" s="1"/>
  <c r="F47" i="38"/>
  <c r="AB47" i="38" s="1"/>
  <c r="F48" i="38"/>
  <c r="AB48" i="38" s="1"/>
  <c r="F49" i="38"/>
  <c r="AB49" i="38" s="1"/>
  <c r="F50" i="38"/>
  <c r="AB50" i="38" s="1"/>
  <c r="F51" i="38"/>
  <c r="AB51" i="38" s="1"/>
  <c r="F37" i="38"/>
  <c r="F52" i="38"/>
  <c r="AB52" i="38" s="1"/>
  <c r="F53" i="38"/>
  <c r="AB53" i="38" s="1"/>
  <c r="C38" i="38"/>
  <c r="Y38" i="38" s="1"/>
  <c r="C39" i="38"/>
  <c r="Y39" i="38" s="1"/>
  <c r="C40" i="38"/>
  <c r="Y40" i="38" s="1"/>
  <c r="C41" i="38"/>
  <c r="Y41" i="38" s="1"/>
  <c r="C42" i="38"/>
  <c r="Y42" i="38" s="1"/>
  <c r="C43" i="38"/>
  <c r="Y43" i="38" s="1"/>
  <c r="C44" i="38"/>
  <c r="Y44" i="38" s="1"/>
  <c r="C45" i="38"/>
  <c r="Y45" i="38" s="1"/>
  <c r="C46" i="38"/>
  <c r="Y46" i="38" s="1"/>
  <c r="C47" i="38"/>
  <c r="Y47" i="38" s="1"/>
  <c r="C48" i="38"/>
  <c r="Y48" i="38" s="1"/>
  <c r="C49" i="38"/>
  <c r="Y49" i="38" s="1"/>
  <c r="C50" i="38"/>
  <c r="Y50" i="38" s="1"/>
  <c r="C51" i="38"/>
  <c r="Y51" i="38" s="1"/>
  <c r="C52" i="38"/>
  <c r="Y52" i="38" s="1"/>
  <c r="C53" i="38"/>
  <c r="Y53" i="38" s="1"/>
  <c r="C37" i="38"/>
  <c r="G38" i="38"/>
  <c r="AC38" i="38" s="1"/>
  <c r="G39" i="38"/>
  <c r="AC39" i="38" s="1"/>
  <c r="G40" i="38"/>
  <c r="AC40" i="38" s="1"/>
  <c r="G41" i="38"/>
  <c r="AC41" i="38" s="1"/>
  <c r="G42" i="38"/>
  <c r="AC42" i="38" s="1"/>
  <c r="G43" i="38"/>
  <c r="AC43" i="38" s="1"/>
  <c r="G44" i="38"/>
  <c r="AC44" i="38" s="1"/>
  <c r="G45" i="38"/>
  <c r="AC45" i="38" s="1"/>
  <c r="G46" i="38"/>
  <c r="AC46" i="38" s="1"/>
  <c r="G47" i="38"/>
  <c r="AC47" i="38" s="1"/>
  <c r="G48" i="38"/>
  <c r="AC48" i="38" s="1"/>
  <c r="G49" i="38"/>
  <c r="AC49" i="38" s="1"/>
  <c r="G50" i="38"/>
  <c r="AC50" i="38" s="1"/>
  <c r="G51" i="38"/>
  <c r="AC51" i="38" s="1"/>
  <c r="G52" i="38"/>
  <c r="AC52" i="38" s="1"/>
  <c r="G53" i="38"/>
  <c r="AC53" i="38" s="1"/>
  <c r="G37" i="38"/>
  <c r="J12" i="38"/>
  <c r="J13" i="38" s="1"/>
  <c r="J33" i="38"/>
  <c r="AJ21" i="32"/>
  <c r="AN16" i="32"/>
  <c r="AM16" i="32"/>
  <c r="AL16" i="32"/>
  <c r="AN15" i="32"/>
  <c r="AM15" i="32"/>
  <c r="AL15" i="32"/>
  <c r="AN14" i="32"/>
  <c r="AM14" i="32"/>
  <c r="AL14" i="32"/>
  <c r="AN13" i="32"/>
  <c r="AM13" i="32"/>
  <c r="AL13" i="32"/>
  <c r="AN12" i="32"/>
  <c r="AM12" i="32"/>
  <c r="AL12" i="32"/>
  <c r="AN11" i="32"/>
  <c r="AM11" i="32"/>
  <c r="AL11" i="32"/>
  <c r="AN9" i="32"/>
  <c r="AM9" i="32"/>
  <c r="AL9" i="32"/>
  <c r="AN8" i="32"/>
  <c r="AM8" i="32"/>
  <c r="AL8" i="32"/>
  <c r="AN7" i="32"/>
  <c r="AM7" i="32"/>
  <c r="AL7" i="32"/>
  <c r="AN6" i="32"/>
  <c r="AM6" i="32"/>
  <c r="AL6" i="32"/>
  <c r="AN5" i="32"/>
  <c r="AM5" i="32"/>
  <c r="AL5" i="32"/>
  <c r="AN4" i="32"/>
  <c r="AM4" i="32"/>
  <c r="AL4" i="32"/>
  <c r="AC37" i="38" l="1"/>
  <c r="AC54" i="38" s="1"/>
  <c r="G54" i="38"/>
  <c r="AB37" i="38"/>
  <c r="AB54" i="38" s="1"/>
  <c r="F54" i="38"/>
  <c r="X53" i="38"/>
  <c r="AF53" i="38" s="1"/>
  <c r="J53" i="38"/>
  <c r="X49" i="38"/>
  <c r="AF49" i="38" s="1"/>
  <c r="J49" i="38"/>
  <c r="X45" i="38"/>
  <c r="AF45" i="38" s="1"/>
  <c r="J45" i="38"/>
  <c r="X41" i="38"/>
  <c r="AF41" i="38" s="1"/>
  <c r="J41" i="38"/>
  <c r="Y37" i="38"/>
  <c r="Y54" i="38" s="1"/>
  <c r="C54" i="38"/>
  <c r="X52" i="38"/>
  <c r="AF52" i="38" s="1"/>
  <c r="J52" i="38"/>
  <c r="X48" i="38"/>
  <c r="AF48" i="38" s="1"/>
  <c r="J48" i="38"/>
  <c r="J44" i="38"/>
  <c r="X44" i="38"/>
  <c r="AF44" i="38" s="1"/>
  <c r="X40" i="38"/>
  <c r="AF40" i="38" s="1"/>
  <c r="J40" i="38"/>
  <c r="AA37" i="38"/>
  <c r="AA54" i="38" s="1"/>
  <c r="E54" i="38"/>
  <c r="Z37" i="38"/>
  <c r="Z54" i="38" s="1"/>
  <c r="D54" i="38"/>
  <c r="X51" i="38"/>
  <c r="AF51" i="38" s="1"/>
  <c r="J51" i="38"/>
  <c r="X47" i="38"/>
  <c r="AF47" i="38" s="1"/>
  <c r="J47" i="38"/>
  <c r="X43" i="38"/>
  <c r="AF43" i="38" s="1"/>
  <c r="J43" i="38"/>
  <c r="X39" i="38"/>
  <c r="AF39" i="38" s="1"/>
  <c r="J39" i="38"/>
  <c r="AE37" i="38"/>
  <c r="AE54" i="38" s="1"/>
  <c r="I54" i="38"/>
  <c r="H54" i="38"/>
  <c r="AD37" i="38"/>
  <c r="AD54" i="38" s="1"/>
  <c r="X37" i="38"/>
  <c r="J37" i="38"/>
  <c r="B54" i="38"/>
  <c r="X50" i="38"/>
  <c r="AF50" i="38" s="1"/>
  <c r="J50" i="38"/>
  <c r="X46" i="38"/>
  <c r="AF46" i="38" s="1"/>
  <c r="J46" i="38"/>
  <c r="X42" i="38"/>
  <c r="AF42" i="38" s="1"/>
  <c r="J42" i="38"/>
  <c r="X38" i="38"/>
  <c r="AF38" i="38" s="1"/>
  <c r="J38" i="38"/>
  <c r="AM19" i="32"/>
  <c r="AM21" i="32" s="1"/>
  <c r="AN18" i="32"/>
  <c r="AM18" i="32" s="1"/>
  <c r="AL18" i="32"/>
  <c r="AL19" i="32"/>
  <c r="AL21" i="32" s="1"/>
  <c r="AN19" i="32"/>
  <c r="AN21" i="32" s="1"/>
  <c r="F24" i="15"/>
  <c r="E24" i="15"/>
  <c r="D24" i="15"/>
  <c r="C24" i="15"/>
  <c r="D25" i="15" l="1"/>
  <c r="E25" i="15"/>
  <c r="F25" i="15"/>
  <c r="J54" i="38"/>
  <c r="AF37" i="38"/>
  <c r="AF54" i="38" s="1"/>
  <c r="X54" i="38"/>
  <c r="P451" i="7" l="1"/>
  <c r="P450" i="7" l="1"/>
  <c r="P449" i="7"/>
  <c r="M441" i="7" l="1"/>
  <c r="J441" i="7"/>
  <c r="T441" i="7" s="1"/>
  <c r="W441" i="7" s="1"/>
  <c r="M436" i="7"/>
  <c r="M435" i="7"/>
  <c r="L441" i="7" l="1"/>
  <c r="V441" i="7"/>
  <c r="U441" i="7" s="1"/>
  <c r="K439" i="7" l="1"/>
  <c r="K438" i="7"/>
  <c r="K437" i="7"/>
  <c r="M437" i="7" s="1"/>
  <c r="M434" i="7"/>
  <c r="M433" i="7"/>
  <c r="O432" i="7"/>
  <c r="M432" i="7"/>
  <c r="O431" i="7"/>
  <c r="M431" i="7"/>
  <c r="R430" i="7"/>
  <c r="O430" i="7"/>
  <c r="M430" i="7"/>
  <c r="R429" i="7"/>
  <c r="O429" i="7"/>
  <c r="M429" i="7"/>
  <c r="R428" i="7"/>
  <c r="O428" i="7"/>
  <c r="M428" i="7"/>
  <c r="K426" i="7"/>
  <c r="J426" i="7"/>
  <c r="K425" i="7"/>
  <c r="M425" i="7" s="1"/>
  <c r="J425" i="7"/>
  <c r="V424" i="7"/>
  <c r="U424" i="7"/>
  <c r="T424" i="7"/>
  <c r="M424" i="7"/>
  <c r="L424" i="7"/>
  <c r="K423" i="7"/>
  <c r="M423" i="7" s="1"/>
  <c r="J423" i="7"/>
  <c r="K422" i="7"/>
  <c r="M422" i="7" s="1"/>
  <c r="J422" i="7"/>
  <c r="V421" i="7"/>
  <c r="U421" i="7"/>
  <c r="T421" i="7"/>
  <c r="M421" i="7"/>
  <c r="L421" i="7"/>
  <c r="V420" i="7"/>
  <c r="U420" i="7"/>
  <c r="T420" i="7"/>
  <c r="M420" i="7"/>
  <c r="L420" i="7"/>
  <c r="V419" i="7"/>
  <c r="U419" i="7"/>
  <c r="T419" i="7"/>
  <c r="M419" i="7"/>
  <c r="L419" i="7"/>
  <c r="V417" i="7"/>
  <c r="U417" i="7"/>
  <c r="T417" i="7"/>
  <c r="W417" i="7" s="1"/>
  <c r="M417" i="7"/>
  <c r="L417" i="7"/>
  <c r="V416" i="7"/>
  <c r="U416" i="7"/>
  <c r="T416" i="7"/>
  <c r="M416" i="7"/>
  <c r="L416" i="7"/>
  <c r="V415" i="7"/>
  <c r="U415" i="7"/>
  <c r="T415" i="7"/>
  <c r="M415" i="7"/>
  <c r="L415" i="7"/>
  <c r="V414" i="7"/>
  <c r="U414" i="7"/>
  <c r="T414" i="7"/>
  <c r="M414" i="7"/>
  <c r="L414" i="7"/>
  <c r="V413" i="7"/>
  <c r="U413" i="7"/>
  <c r="T413" i="7"/>
  <c r="M413" i="7"/>
  <c r="L413" i="7"/>
  <c r="V412" i="7"/>
  <c r="U412" i="7"/>
  <c r="T412" i="7"/>
  <c r="M412" i="7"/>
  <c r="L412" i="7"/>
  <c r="V411" i="7"/>
  <c r="U411" i="7"/>
  <c r="T411" i="7"/>
  <c r="M411" i="7"/>
  <c r="L411" i="7"/>
  <c r="V409" i="7"/>
  <c r="U409" i="7"/>
  <c r="T409" i="7"/>
  <c r="M409" i="7"/>
  <c r="L409" i="7"/>
  <c r="M408" i="7"/>
  <c r="V407" i="7"/>
  <c r="U407" i="7"/>
  <c r="T407" i="7"/>
  <c r="M407" i="7"/>
  <c r="L407" i="7"/>
  <c r="V406" i="7"/>
  <c r="U406" i="7"/>
  <c r="T406" i="7"/>
  <c r="M406" i="7"/>
  <c r="L406" i="7"/>
  <c r="V405" i="7"/>
  <c r="U405" i="7"/>
  <c r="T405" i="7"/>
  <c r="M405" i="7"/>
  <c r="L405" i="7"/>
  <c r="V403" i="7"/>
  <c r="U403" i="7"/>
  <c r="T403" i="7"/>
  <c r="M403" i="7"/>
  <c r="L403" i="7"/>
  <c r="M402" i="7"/>
  <c r="T402" i="7"/>
  <c r="V401" i="7"/>
  <c r="U401" i="7"/>
  <c r="T401" i="7"/>
  <c r="M401" i="7"/>
  <c r="L401" i="7"/>
  <c r="V400" i="7"/>
  <c r="U400" i="7"/>
  <c r="T400" i="7"/>
  <c r="M400" i="7"/>
  <c r="L400" i="7"/>
  <c r="M404" i="7"/>
  <c r="L404" i="7"/>
  <c r="M395" i="7"/>
  <c r="J395" i="7"/>
  <c r="T395" i="7" s="1"/>
  <c r="M394" i="7"/>
  <c r="J394" i="7"/>
  <c r="T394" i="7" s="1"/>
  <c r="M393" i="7"/>
  <c r="J393" i="7"/>
  <c r="L393" i="7" s="1"/>
  <c r="M392" i="7"/>
  <c r="J392" i="7"/>
  <c r="U392" i="7" s="1"/>
  <c r="M391" i="7"/>
  <c r="J391" i="7"/>
  <c r="L391" i="7" s="1"/>
  <c r="M390" i="7"/>
  <c r="M389" i="7"/>
  <c r="R385" i="7"/>
  <c r="O385" i="7"/>
  <c r="M385" i="7"/>
  <c r="J385" i="7"/>
  <c r="R384" i="7"/>
  <c r="O384" i="7"/>
  <c r="M384" i="7"/>
  <c r="J384" i="7"/>
  <c r="L384" i="7" s="1"/>
  <c r="R383" i="7"/>
  <c r="O383" i="7"/>
  <c r="M383" i="7"/>
  <c r="J383" i="7"/>
  <c r="R382" i="7"/>
  <c r="O382" i="7"/>
  <c r="M382" i="7"/>
  <c r="J382" i="7"/>
  <c r="R381" i="7"/>
  <c r="O381" i="7"/>
  <c r="M381" i="7"/>
  <c r="J381" i="7"/>
  <c r="R380" i="7"/>
  <c r="O380" i="7"/>
  <c r="M380" i="7"/>
  <c r="J380" i="7"/>
  <c r="R379" i="7"/>
  <c r="O379" i="7"/>
  <c r="M379" i="7"/>
  <c r="J379" i="7"/>
  <c r="R378" i="7"/>
  <c r="O378" i="7"/>
  <c r="M378" i="7"/>
  <c r="J378" i="7"/>
  <c r="K377" i="7"/>
  <c r="K376" i="7"/>
  <c r="K375" i="7"/>
  <c r="K374" i="7"/>
  <c r="L372" i="7"/>
  <c r="M371" i="7"/>
  <c r="M370" i="7"/>
  <c r="M369" i="7"/>
  <c r="M368" i="7"/>
  <c r="M367" i="7"/>
  <c r="M366" i="7"/>
  <c r="M365" i="7"/>
  <c r="M364" i="7"/>
  <c r="M363" i="7"/>
  <c r="K362" i="7"/>
  <c r="J362" i="7"/>
  <c r="L362" i="7" s="1"/>
  <c r="K361" i="7"/>
  <c r="J361" i="7"/>
  <c r="K360" i="7"/>
  <c r="J360" i="7"/>
  <c r="I358" i="7"/>
  <c r="J358" i="7" s="1"/>
  <c r="I357" i="7"/>
  <c r="J357" i="7" s="1"/>
  <c r="I356" i="7"/>
  <c r="J356" i="7" s="1"/>
  <c r="V355" i="7"/>
  <c r="U355" i="7"/>
  <c r="T355" i="7"/>
  <c r="M355" i="7"/>
  <c r="L355" i="7"/>
  <c r="V354" i="7"/>
  <c r="U354" i="7"/>
  <c r="T354" i="7"/>
  <c r="M354" i="7"/>
  <c r="L354" i="7"/>
  <c r="V353" i="7"/>
  <c r="U353" i="7"/>
  <c r="T353" i="7"/>
  <c r="M353" i="7"/>
  <c r="L353" i="7"/>
  <c r="V352" i="7"/>
  <c r="U352" i="7"/>
  <c r="T352" i="7"/>
  <c r="M352" i="7"/>
  <c r="L352" i="7"/>
  <c r="V350" i="7"/>
  <c r="U350" i="7"/>
  <c r="T350" i="7"/>
  <c r="W350" i="7" s="1"/>
  <c r="M350" i="7"/>
  <c r="L350" i="7"/>
  <c r="V349" i="7"/>
  <c r="U349" i="7"/>
  <c r="T349" i="7"/>
  <c r="M349" i="7"/>
  <c r="L349" i="7"/>
  <c r="V348" i="7"/>
  <c r="U348" i="7"/>
  <c r="T348" i="7"/>
  <c r="M348" i="7"/>
  <c r="L348" i="7"/>
  <c r="V347" i="7"/>
  <c r="U347" i="7"/>
  <c r="T347" i="7"/>
  <c r="M347" i="7"/>
  <c r="L347" i="7"/>
  <c r="K346" i="7"/>
  <c r="M346" i="7" s="1"/>
  <c r="J346" i="7"/>
  <c r="K345" i="7"/>
  <c r="M345" i="7" s="1"/>
  <c r="J345" i="7"/>
  <c r="V343" i="7"/>
  <c r="U343" i="7"/>
  <c r="T343" i="7"/>
  <c r="W343" i="7" s="1"/>
  <c r="M343" i="7"/>
  <c r="L343" i="7"/>
  <c r="V342" i="7"/>
  <c r="U342" i="7"/>
  <c r="T342" i="7"/>
  <c r="M342" i="7"/>
  <c r="L342" i="7"/>
  <c r="V341" i="7"/>
  <c r="U341" i="7"/>
  <c r="T341" i="7"/>
  <c r="M341" i="7"/>
  <c r="L341" i="7"/>
  <c r="V340" i="7"/>
  <c r="U340" i="7"/>
  <c r="T340" i="7"/>
  <c r="M340" i="7"/>
  <c r="L340" i="7"/>
  <c r="V339" i="7"/>
  <c r="U339" i="7"/>
  <c r="T339" i="7"/>
  <c r="M339" i="7"/>
  <c r="L339" i="7"/>
  <c r="V337" i="7"/>
  <c r="U337" i="7"/>
  <c r="T337" i="7"/>
  <c r="W337" i="7" s="1"/>
  <c r="M337" i="7"/>
  <c r="L337" i="7"/>
  <c r="V336" i="7"/>
  <c r="U336" i="7"/>
  <c r="T336" i="7"/>
  <c r="M336" i="7"/>
  <c r="L336" i="7"/>
  <c r="V335" i="7"/>
  <c r="U335" i="7"/>
  <c r="T335" i="7"/>
  <c r="M335" i="7"/>
  <c r="L335" i="7"/>
  <c r="V334" i="7"/>
  <c r="U334" i="7"/>
  <c r="T334" i="7"/>
  <c r="M334" i="7"/>
  <c r="L334" i="7"/>
  <c r="V333" i="7"/>
  <c r="U333" i="7"/>
  <c r="T333" i="7"/>
  <c r="M333" i="7"/>
  <c r="L333" i="7"/>
  <c r="V331" i="7"/>
  <c r="U331" i="7"/>
  <c r="T331" i="7"/>
  <c r="W331" i="7" s="1"/>
  <c r="M331" i="7"/>
  <c r="L331" i="7"/>
  <c r="V330" i="7"/>
  <c r="U330" i="7"/>
  <c r="T330" i="7"/>
  <c r="M330" i="7"/>
  <c r="L330" i="7"/>
  <c r="V329" i="7"/>
  <c r="U329" i="7"/>
  <c r="T329" i="7"/>
  <c r="M329" i="7"/>
  <c r="L329" i="7"/>
  <c r="V328" i="7"/>
  <c r="U328" i="7"/>
  <c r="T328" i="7"/>
  <c r="M328" i="7"/>
  <c r="L328" i="7"/>
  <c r="V327" i="7"/>
  <c r="U327" i="7"/>
  <c r="T327" i="7"/>
  <c r="M327" i="7"/>
  <c r="L327" i="7"/>
  <c r="V325" i="7"/>
  <c r="U325" i="7"/>
  <c r="T325" i="7"/>
  <c r="W325" i="7" s="1"/>
  <c r="M325" i="7"/>
  <c r="L325" i="7"/>
  <c r="V324" i="7"/>
  <c r="U324" i="7"/>
  <c r="T324" i="7"/>
  <c r="M324" i="7"/>
  <c r="L324" i="7"/>
  <c r="V323" i="7"/>
  <c r="U323" i="7"/>
  <c r="T323" i="7"/>
  <c r="M323" i="7"/>
  <c r="L323" i="7"/>
  <c r="V322" i="7"/>
  <c r="U322" i="7"/>
  <c r="T322" i="7"/>
  <c r="M322" i="7"/>
  <c r="L322" i="7"/>
  <c r="V321" i="7"/>
  <c r="U321" i="7"/>
  <c r="T321" i="7"/>
  <c r="M321" i="7"/>
  <c r="L321" i="7"/>
  <c r="V320" i="7"/>
  <c r="U320" i="7"/>
  <c r="T320" i="7"/>
  <c r="M320" i="7"/>
  <c r="L320" i="7"/>
  <c r="K319" i="7"/>
  <c r="J319" i="7"/>
  <c r="K318" i="7"/>
  <c r="J318" i="7"/>
  <c r="K317" i="7"/>
  <c r="J317" i="7"/>
  <c r="K316" i="7"/>
  <c r="J316" i="7"/>
  <c r="K315" i="7"/>
  <c r="J315" i="7"/>
  <c r="M313" i="7"/>
  <c r="J313" i="7"/>
  <c r="M312" i="7"/>
  <c r="J312" i="7"/>
  <c r="L312" i="7" s="1"/>
  <c r="M311" i="7"/>
  <c r="J311" i="7"/>
  <c r="T311" i="7" s="1"/>
  <c r="M310" i="7"/>
  <c r="R308" i="7"/>
  <c r="O308" i="7"/>
  <c r="M308" i="7"/>
  <c r="J308" i="7"/>
  <c r="R307" i="7"/>
  <c r="O307" i="7"/>
  <c r="M307" i="7"/>
  <c r="J307" i="7"/>
  <c r="R306" i="7"/>
  <c r="O306" i="7"/>
  <c r="M306" i="7"/>
  <c r="J306" i="7"/>
  <c r="K305" i="7"/>
  <c r="K304" i="7"/>
  <c r="M304" i="7" s="1"/>
  <c r="K303" i="7"/>
  <c r="K302" i="7"/>
  <c r="M302" i="7" s="1"/>
  <c r="L300" i="7"/>
  <c r="M299" i="7"/>
  <c r="M298" i="7"/>
  <c r="M297" i="7"/>
  <c r="M296" i="7"/>
  <c r="M295" i="7"/>
  <c r="K294" i="7"/>
  <c r="J294" i="7"/>
  <c r="K293" i="7"/>
  <c r="M293" i="7" s="1"/>
  <c r="J293" i="7"/>
  <c r="L293" i="7" s="1"/>
  <c r="K292" i="7"/>
  <c r="J292" i="7"/>
  <c r="L292" i="7" s="1"/>
  <c r="V290" i="7"/>
  <c r="U290" i="7"/>
  <c r="T290" i="7"/>
  <c r="W290" i="7" s="1"/>
  <c r="M290" i="7"/>
  <c r="L290" i="7"/>
  <c r="V289" i="7"/>
  <c r="U289" i="7"/>
  <c r="T289" i="7"/>
  <c r="M289" i="7"/>
  <c r="L289" i="7"/>
  <c r="V288" i="7"/>
  <c r="U288" i="7"/>
  <c r="T288" i="7"/>
  <c r="M288" i="7"/>
  <c r="L288" i="7"/>
  <c r="V287" i="7"/>
  <c r="U287" i="7"/>
  <c r="T287" i="7"/>
  <c r="M287" i="7"/>
  <c r="L287" i="7"/>
  <c r="V286" i="7"/>
  <c r="U286" i="7"/>
  <c r="T286" i="7"/>
  <c r="M286" i="7"/>
  <c r="L286" i="7"/>
  <c r="V284" i="7"/>
  <c r="U284" i="7"/>
  <c r="T284" i="7"/>
  <c r="W284" i="7" s="1"/>
  <c r="M284" i="7"/>
  <c r="L284" i="7"/>
  <c r="V283" i="7"/>
  <c r="U283" i="7"/>
  <c r="T283" i="7"/>
  <c r="M283" i="7"/>
  <c r="L283" i="7"/>
  <c r="V282" i="7"/>
  <c r="U282" i="7"/>
  <c r="T282" i="7"/>
  <c r="M282" i="7"/>
  <c r="L282" i="7"/>
  <c r="V281" i="7"/>
  <c r="U281" i="7"/>
  <c r="T281" i="7"/>
  <c r="M281" i="7"/>
  <c r="L281" i="7"/>
  <c r="K280" i="7"/>
  <c r="J280" i="7"/>
  <c r="K279" i="7"/>
  <c r="J279" i="7"/>
  <c r="V277" i="7"/>
  <c r="U277" i="7"/>
  <c r="T277" i="7"/>
  <c r="W277" i="7" s="1"/>
  <c r="M277" i="7"/>
  <c r="L277" i="7"/>
  <c r="V276" i="7"/>
  <c r="U276" i="7"/>
  <c r="T276" i="7"/>
  <c r="M276" i="7"/>
  <c r="L276" i="7"/>
  <c r="V275" i="7"/>
  <c r="U275" i="7"/>
  <c r="T275" i="7"/>
  <c r="M275" i="7"/>
  <c r="L275" i="7"/>
  <c r="V274" i="7"/>
  <c r="U274" i="7"/>
  <c r="T274" i="7"/>
  <c r="M274" i="7"/>
  <c r="L274" i="7"/>
  <c r="V273" i="7"/>
  <c r="U273" i="7"/>
  <c r="T273" i="7"/>
  <c r="M273" i="7"/>
  <c r="L273" i="7"/>
  <c r="V271" i="7"/>
  <c r="U271" i="7"/>
  <c r="T271" i="7"/>
  <c r="W271" i="7" s="1"/>
  <c r="M271" i="7"/>
  <c r="L271" i="7"/>
  <c r="V270" i="7"/>
  <c r="U270" i="7"/>
  <c r="T270" i="7"/>
  <c r="M270" i="7"/>
  <c r="L270" i="7"/>
  <c r="V269" i="7"/>
  <c r="U269" i="7"/>
  <c r="T269" i="7"/>
  <c r="M269" i="7"/>
  <c r="L269" i="7"/>
  <c r="V268" i="7"/>
  <c r="U268" i="7"/>
  <c r="T268" i="7"/>
  <c r="M268" i="7"/>
  <c r="L268" i="7"/>
  <c r="V267" i="7"/>
  <c r="U267" i="7"/>
  <c r="T267" i="7"/>
  <c r="M267" i="7"/>
  <c r="L267" i="7"/>
  <c r="V265" i="7"/>
  <c r="U265" i="7"/>
  <c r="T265" i="7"/>
  <c r="W265" i="7" s="1"/>
  <c r="M265" i="7"/>
  <c r="L265" i="7"/>
  <c r="V264" i="7"/>
  <c r="U264" i="7"/>
  <c r="T264" i="7"/>
  <c r="M264" i="7"/>
  <c r="L264" i="7"/>
  <c r="V263" i="7"/>
  <c r="U263" i="7"/>
  <c r="T263" i="7"/>
  <c r="M263" i="7"/>
  <c r="L263" i="7"/>
  <c r="V262" i="7"/>
  <c r="U262" i="7"/>
  <c r="T262" i="7"/>
  <c r="M262" i="7"/>
  <c r="L262" i="7"/>
  <c r="V261" i="7"/>
  <c r="U261" i="7"/>
  <c r="T261" i="7"/>
  <c r="M261" i="7"/>
  <c r="L261" i="7"/>
  <c r="V259" i="7"/>
  <c r="U259" i="7"/>
  <c r="T259" i="7"/>
  <c r="W259" i="7" s="1"/>
  <c r="M259" i="7"/>
  <c r="L259" i="7"/>
  <c r="V258" i="7"/>
  <c r="U258" i="7"/>
  <c r="T258" i="7"/>
  <c r="M258" i="7"/>
  <c r="L258" i="7"/>
  <c r="V257" i="7"/>
  <c r="U257" i="7"/>
  <c r="T257" i="7"/>
  <c r="M257" i="7"/>
  <c r="L257" i="7"/>
  <c r="V256" i="7"/>
  <c r="U256" i="7"/>
  <c r="T256" i="7"/>
  <c r="M256" i="7"/>
  <c r="L256" i="7"/>
  <c r="K255" i="7"/>
  <c r="J255" i="7"/>
  <c r="K254" i="7"/>
  <c r="M254" i="7" s="1"/>
  <c r="J254" i="7"/>
  <c r="L254" i="7" s="1"/>
  <c r="K253" i="7"/>
  <c r="M253" i="7" s="1"/>
  <c r="J253" i="7"/>
  <c r="K252" i="7"/>
  <c r="J252" i="7"/>
  <c r="L252" i="7" s="1"/>
  <c r="K251" i="7"/>
  <c r="M251" i="7" s="1"/>
  <c r="J251" i="7"/>
  <c r="M249" i="7"/>
  <c r="J249" i="7"/>
  <c r="M248" i="7"/>
  <c r="J248" i="7"/>
  <c r="L248" i="7" s="1"/>
  <c r="M247" i="7"/>
  <c r="J247" i="7"/>
  <c r="T247" i="7" s="1"/>
  <c r="M239" i="7"/>
  <c r="R244" i="7"/>
  <c r="O244" i="7"/>
  <c r="M244" i="7"/>
  <c r="J244" i="7"/>
  <c r="R243" i="7"/>
  <c r="O243" i="7"/>
  <c r="M243" i="7"/>
  <c r="J243" i="7"/>
  <c r="L243" i="7" s="1"/>
  <c r="R241" i="7"/>
  <c r="O241" i="7"/>
  <c r="M241" i="7"/>
  <c r="J241" i="7"/>
  <c r="K238" i="7"/>
  <c r="K237" i="7"/>
  <c r="M237" i="7" s="1"/>
  <c r="K236" i="7"/>
  <c r="K235" i="7"/>
  <c r="M235" i="7" s="1"/>
  <c r="L228" i="7"/>
  <c r="M227" i="7"/>
  <c r="M225" i="7"/>
  <c r="M232" i="7"/>
  <c r="M231" i="7"/>
  <c r="M213" i="7"/>
  <c r="M230" i="7"/>
  <c r="V224" i="7"/>
  <c r="U224" i="7"/>
  <c r="T224" i="7"/>
  <c r="W224" i="7" s="1"/>
  <c r="M224" i="7"/>
  <c r="L224" i="7"/>
  <c r="V240" i="7"/>
  <c r="U240" i="7"/>
  <c r="T240" i="7"/>
  <c r="M240" i="7"/>
  <c r="L240" i="7"/>
  <c r="V223" i="7"/>
  <c r="U223" i="7"/>
  <c r="T223" i="7"/>
  <c r="M223" i="7"/>
  <c r="L223" i="7"/>
  <c r="V222" i="7"/>
  <c r="U222" i="7"/>
  <c r="T222" i="7"/>
  <c r="M222" i="7"/>
  <c r="L222" i="7"/>
  <c r="V221" i="7"/>
  <c r="U221" i="7"/>
  <c r="T221" i="7"/>
  <c r="M221" i="7"/>
  <c r="L221" i="7"/>
  <c r="V219" i="7"/>
  <c r="U219" i="7"/>
  <c r="T219" i="7"/>
  <c r="M219" i="7"/>
  <c r="L219" i="7"/>
  <c r="V218" i="7"/>
  <c r="U218" i="7"/>
  <c r="T218" i="7"/>
  <c r="M218" i="7"/>
  <c r="L218" i="7"/>
  <c r="V217" i="7"/>
  <c r="U217" i="7"/>
  <c r="T217" i="7"/>
  <c r="M217" i="7"/>
  <c r="L217" i="7"/>
  <c r="J229" i="7"/>
  <c r="V215" i="7"/>
  <c r="U215" i="7"/>
  <c r="T215" i="7"/>
  <c r="M215" i="7"/>
  <c r="L215" i="7"/>
  <c r="V216" i="7"/>
  <c r="U216" i="7"/>
  <c r="T216" i="7"/>
  <c r="W216" i="7" s="1"/>
  <c r="M216" i="7"/>
  <c r="L216" i="7"/>
  <c r="V212" i="7"/>
  <c r="U212" i="7"/>
  <c r="T212" i="7"/>
  <c r="M212" i="7"/>
  <c r="L212" i="7"/>
  <c r="V211" i="7"/>
  <c r="U211" i="7"/>
  <c r="T211" i="7"/>
  <c r="M211" i="7"/>
  <c r="L211" i="7"/>
  <c r="V210" i="7"/>
  <c r="U210" i="7"/>
  <c r="T210" i="7"/>
  <c r="M210" i="7"/>
  <c r="L210" i="7"/>
  <c r="V209" i="7"/>
  <c r="U209" i="7"/>
  <c r="T209" i="7"/>
  <c r="M209" i="7"/>
  <c r="L209" i="7"/>
  <c r="V207" i="7"/>
  <c r="U207" i="7"/>
  <c r="T207" i="7"/>
  <c r="W207" i="7" s="1"/>
  <c r="M207" i="7"/>
  <c r="L207" i="7"/>
  <c r="V206" i="7"/>
  <c r="U206" i="7"/>
  <c r="T206" i="7"/>
  <c r="M206" i="7"/>
  <c r="L206" i="7"/>
  <c r="V205" i="7"/>
  <c r="U205" i="7"/>
  <c r="T205" i="7"/>
  <c r="M205" i="7"/>
  <c r="L205" i="7"/>
  <c r="V204" i="7"/>
  <c r="U204" i="7"/>
  <c r="T204" i="7"/>
  <c r="M204" i="7"/>
  <c r="L204" i="7"/>
  <c r="V203" i="7"/>
  <c r="U203" i="7"/>
  <c r="T203" i="7"/>
  <c r="M203" i="7"/>
  <c r="L203" i="7"/>
  <c r="V201" i="7"/>
  <c r="U201" i="7"/>
  <c r="T201" i="7"/>
  <c r="W201" i="7" s="1"/>
  <c r="M201" i="7"/>
  <c r="L201" i="7"/>
  <c r="V200" i="7"/>
  <c r="U200" i="7"/>
  <c r="T200" i="7"/>
  <c r="M200" i="7"/>
  <c r="L200" i="7"/>
  <c r="V199" i="7"/>
  <c r="U199" i="7"/>
  <c r="T199" i="7"/>
  <c r="M199" i="7"/>
  <c r="L199" i="7"/>
  <c r="V198" i="7"/>
  <c r="U198" i="7"/>
  <c r="T198" i="7"/>
  <c r="M198" i="7"/>
  <c r="L198" i="7"/>
  <c r="V196" i="7"/>
  <c r="U196" i="7"/>
  <c r="T196" i="7"/>
  <c r="W196" i="7" s="1"/>
  <c r="M196" i="7"/>
  <c r="L196" i="7"/>
  <c r="V195" i="7"/>
  <c r="U195" i="7"/>
  <c r="T195" i="7"/>
  <c r="M195" i="7"/>
  <c r="L195" i="7"/>
  <c r="V194" i="7"/>
  <c r="U194" i="7"/>
  <c r="T194" i="7"/>
  <c r="M194" i="7"/>
  <c r="L194" i="7"/>
  <c r="V193" i="7"/>
  <c r="U193" i="7"/>
  <c r="T193" i="7"/>
  <c r="M193" i="7"/>
  <c r="L193" i="7"/>
  <c r="V192" i="7"/>
  <c r="U192" i="7"/>
  <c r="T192" i="7"/>
  <c r="M192" i="7"/>
  <c r="L192" i="7"/>
  <c r="V191" i="7"/>
  <c r="U191" i="7"/>
  <c r="T191" i="7"/>
  <c r="M191" i="7"/>
  <c r="L191" i="7"/>
  <c r="M189" i="7"/>
  <c r="J189" i="7"/>
  <c r="L189" i="7" s="1"/>
  <c r="M188" i="7"/>
  <c r="R187" i="7"/>
  <c r="O187" i="7"/>
  <c r="M187" i="7"/>
  <c r="J187" i="7"/>
  <c r="R186" i="7"/>
  <c r="O186" i="7"/>
  <c r="M186" i="7"/>
  <c r="J186" i="7"/>
  <c r="R185" i="7"/>
  <c r="O185" i="7"/>
  <c r="M185" i="7"/>
  <c r="J185" i="7"/>
  <c r="R184" i="7"/>
  <c r="O184" i="7"/>
  <c r="M184" i="7"/>
  <c r="J184" i="7"/>
  <c r="K183" i="7"/>
  <c r="K182" i="7"/>
  <c r="K181" i="7"/>
  <c r="K180" i="7"/>
  <c r="L178" i="7"/>
  <c r="M177" i="7"/>
  <c r="M176" i="7"/>
  <c r="M175" i="7"/>
  <c r="M174" i="7"/>
  <c r="M173" i="7"/>
  <c r="M172" i="7"/>
  <c r="M171" i="7"/>
  <c r="K170" i="7"/>
  <c r="M170" i="7" s="1"/>
  <c r="J170" i="7"/>
  <c r="K169" i="7"/>
  <c r="J169" i="7"/>
  <c r="K168" i="7"/>
  <c r="M168" i="7" s="1"/>
  <c r="J168" i="7"/>
  <c r="V166" i="7"/>
  <c r="U166" i="7"/>
  <c r="T166" i="7"/>
  <c r="W166" i="7" s="1"/>
  <c r="M166" i="7"/>
  <c r="L166" i="7"/>
  <c r="V165" i="7"/>
  <c r="U165" i="7"/>
  <c r="T165" i="7"/>
  <c r="M165" i="7"/>
  <c r="L165" i="7"/>
  <c r="V164" i="7"/>
  <c r="U164" i="7"/>
  <c r="T164" i="7"/>
  <c r="M164" i="7"/>
  <c r="L164" i="7"/>
  <c r="V163" i="7"/>
  <c r="U163" i="7"/>
  <c r="T163" i="7"/>
  <c r="M163" i="7"/>
  <c r="L163" i="7"/>
  <c r="V162" i="7"/>
  <c r="U162" i="7"/>
  <c r="T162" i="7"/>
  <c r="M162" i="7"/>
  <c r="L162" i="7"/>
  <c r="V160" i="7"/>
  <c r="U160" i="7"/>
  <c r="T160" i="7"/>
  <c r="W160" i="7" s="1"/>
  <c r="M160" i="7"/>
  <c r="L160" i="7"/>
  <c r="V159" i="7"/>
  <c r="U159" i="7"/>
  <c r="T159" i="7"/>
  <c r="M159" i="7"/>
  <c r="L159" i="7"/>
  <c r="V158" i="7"/>
  <c r="U158" i="7"/>
  <c r="T158" i="7"/>
  <c r="M158" i="7"/>
  <c r="L158" i="7"/>
  <c r="V157" i="7"/>
  <c r="U157" i="7"/>
  <c r="T157" i="7"/>
  <c r="M157" i="7"/>
  <c r="L157" i="7"/>
  <c r="K156" i="7"/>
  <c r="J156" i="7"/>
  <c r="K155" i="7"/>
  <c r="M155" i="7" s="1"/>
  <c r="J155" i="7"/>
  <c r="V153" i="7"/>
  <c r="U153" i="7"/>
  <c r="T153" i="7"/>
  <c r="W153" i="7" s="1"/>
  <c r="M153" i="7"/>
  <c r="L153" i="7"/>
  <c r="V152" i="7"/>
  <c r="U152" i="7"/>
  <c r="T152" i="7"/>
  <c r="M152" i="7"/>
  <c r="L152" i="7"/>
  <c r="V151" i="7"/>
  <c r="U151" i="7"/>
  <c r="T151" i="7"/>
  <c r="M151" i="7"/>
  <c r="L151" i="7"/>
  <c r="V150" i="7"/>
  <c r="U150" i="7"/>
  <c r="T150" i="7"/>
  <c r="M150" i="7"/>
  <c r="L150" i="7"/>
  <c r="V149" i="7"/>
  <c r="U149" i="7"/>
  <c r="T149" i="7"/>
  <c r="M149" i="7"/>
  <c r="L149" i="7"/>
  <c r="V147" i="7"/>
  <c r="U147" i="7"/>
  <c r="T147" i="7"/>
  <c r="W147" i="7" s="1"/>
  <c r="M147" i="7"/>
  <c r="L147" i="7"/>
  <c r="V146" i="7"/>
  <c r="U146" i="7"/>
  <c r="T146" i="7"/>
  <c r="M146" i="7"/>
  <c r="L146" i="7"/>
  <c r="V145" i="7"/>
  <c r="U145" i="7"/>
  <c r="T145" i="7"/>
  <c r="M145" i="7"/>
  <c r="L145" i="7"/>
  <c r="V144" i="7"/>
  <c r="U144" i="7"/>
  <c r="T144" i="7"/>
  <c r="M144" i="7"/>
  <c r="L144" i="7"/>
  <c r="V143" i="7"/>
  <c r="U143" i="7"/>
  <c r="T143" i="7"/>
  <c r="M143" i="7"/>
  <c r="L143" i="7"/>
  <c r="V141" i="7"/>
  <c r="U141" i="7"/>
  <c r="T141" i="7"/>
  <c r="W141" i="7" s="1"/>
  <c r="M141" i="7"/>
  <c r="L141" i="7"/>
  <c r="V140" i="7"/>
  <c r="U140" i="7"/>
  <c r="T140" i="7"/>
  <c r="M140" i="7"/>
  <c r="L140" i="7"/>
  <c r="V139" i="7"/>
  <c r="U139" i="7"/>
  <c r="T139" i="7"/>
  <c r="M139" i="7"/>
  <c r="L139" i="7"/>
  <c r="V138" i="7"/>
  <c r="U138" i="7"/>
  <c r="T138" i="7"/>
  <c r="M138" i="7"/>
  <c r="L138" i="7"/>
  <c r="V137" i="7"/>
  <c r="U137" i="7"/>
  <c r="T137" i="7"/>
  <c r="M137" i="7"/>
  <c r="L137" i="7"/>
  <c r="V135" i="7"/>
  <c r="U135" i="7"/>
  <c r="T135" i="7"/>
  <c r="W135" i="7" s="1"/>
  <c r="M135" i="7"/>
  <c r="L135" i="7"/>
  <c r="V134" i="7"/>
  <c r="U134" i="7"/>
  <c r="T134" i="7"/>
  <c r="M134" i="7"/>
  <c r="L134" i="7"/>
  <c r="V133" i="7"/>
  <c r="U133" i="7"/>
  <c r="T133" i="7"/>
  <c r="M133" i="7"/>
  <c r="L133" i="7"/>
  <c r="V132" i="7"/>
  <c r="U132" i="7"/>
  <c r="T132" i="7"/>
  <c r="M132" i="7"/>
  <c r="L132" i="7"/>
  <c r="K131" i="7"/>
  <c r="J131" i="7"/>
  <c r="K130" i="7"/>
  <c r="J130" i="7"/>
  <c r="K129" i="7"/>
  <c r="J129" i="7"/>
  <c r="K128" i="7"/>
  <c r="J128" i="7"/>
  <c r="K127" i="7"/>
  <c r="J127" i="7"/>
  <c r="L127" i="7" s="1"/>
  <c r="M123" i="7"/>
  <c r="J123" i="7"/>
  <c r="T123" i="7" s="1"/>
  <c r="W123" i="7" s="1"/>
  <c r="M122" i="7"/>
  <c r="J122" i="7"/>
  <c r="U122" i="7" s="1"/>
  <c r="M121" i="7"/>
  <c r="J121" i="7"/>
  <c r="M120" i="7"/>
  <c r="J120" i="7"/>
  <c r="U120" i="7" s="1"/>
  <c r="T120" i="7" s="1"/>
  <c r="M119" i="7"/>
  <c r="J119" i="7"/>
  <c r="V119" i="7" s="1"/>
  <c r="M118" i="7"/>
  <c r="J118" i="7"/>
  <c r="M117" i="7"/>
  <c r="R116" i="7"/>
  <c r="O116" i="7"/>
  <c r="M116" i="7"/>
  <c r="J116" i="7"/>
  <c r="R115" i="7"/>
  <c r="O115" i="7"/>
  <c r="M115" i="7"/>
  <c r="J115" i="7"/>
  <c r="R114" i="7"/>
  <c r="O114" i="7"/>
  <c r="M114" i="7"/>
  <c r="J114" i="7"/>
  <c r="R112" i="7"/>
  <c r="O112" i="7"/>
  <c r="M112" i="7"/>
  <c r="J112" i="7"/>
  <c r="R111" i="7"/>
  <c r="O111" i="7"/>
  <c r="M111" i="7"/>
  <c r="J111" i="7"/>
  <c r="L111" i="7" s="1"/>
  <c r="R110" i="7"/>
  <c r="O110" i="7"/>
  <c r="M110" i="7"/>
  <c r="J110" i="7"/>
  <c r="R109" i="7"/>
  <c r="O109" i="7"/>
  <c r="M109" i="7"/>
  <c r="J109" i="7"/>
  <c r="R108" i="7"/>
  <c r="O108" i="7"/>
  <c r="M108" i="7"/>
  <c r="J108" i="7"/>
  <c r="R107" i="7"/>
  <c r="O107" i="7"/>
  <c r="M107" i="7"/>
  <c r="J107" i="7"/>
  <c r="R106" i="7"/>
  <c r="O106" i="7"/>
  <c r="M106" i="7"/>
  <c r="J106" i="7"/>
  <c r="K105" i="7"/>
  <c r="K104" i="7"/>
  <c r="K103" i="7"/>
  <c r="K102" i="7"/>
  <c r="L100" i="7"/>
  <c r="M99" i="7"/>
  <c r="I98" i="7"/>
  <c r="I97" i="7"/>
  <c r="M96" i="7"/>
  <c r="V93" i="7"/>
  <c r="U93" i="7"/>
  <c r="T93" i="7"/>
  <c r="M93" i="7"/>
  <c r="L93" i="7"/>
  <c r="K92" i="7"/>
  <c r="K91" i="7"/>
  <c r="M90" i="7"/>
  <c r="M89" i="7"/>
  <c r="M88" i="7"/>
  <c r="M87" i="7"/>
  <c r="V86" i="7"/>
  <c r="U86" i="7"/>
  <c r="T86" i="7"/>
  <c r="M86" i="7"/>
  <c r="L86" i="7"/>
  <c r="V84" i="7"/>
  <c r="U84" i="7"/>
  <c r="T84" i="7"/>
  <c r="W84" i="7" s="1"/>
  <c r="M84" i="7"/>
  <c r="L84" i="7"/>
  <c r="V83" i="7"/>
  <c r="U83" i="7"/>
  <c r="T83" i="7"/>
  <c r="M83" i="7"/>
  <c r="L83" i="7"/>
  <c r="V82" i="7"/>
  <c r="U82" i="7"/>
  <c r="T82" i="7"/>
  <c r="M82" i="7"/>
  <c r="L82" i="7"/>
  <c r="V81" i="7"/>
  <c r="U81" i="7"/>
  <c r="T81" i="7"/>
  <c r="M81" i="7"/>
  <c r="L81" i="7"/>
  <c r="V80" i="7"/>
  <c r="U80" i="7"/>
  <c r="T80" i="7"/>
  <c r="M80" i="7"/>
  <c r="L80" i="7"/>
  <c r="V79" i="7"/>
  <c r="U79" i="7"/>
  <c r="T79" i="7"/>
  <c r="M79" i="7"/>
  <c r="L79" i="7"/>
  <c r="V78" i="7"/>
  <c r="U78" i="7"/>
  <c r="T78" i="7"/>
  <c r="M78" i="7"/>
  <c r="L78" i="7"/>
  <c r="V77" i="7"/>
  <c r="U77" i="7"/>
  <c r="T77" i="7"/>
  <c r="M77" i="7"/>
  <c r="L77" i="7"/>
  <c r="K76" i="7"/>
  <c r="M76" i="7" s="1"/>
  <c r="J76" i="7"/>
  <c r="K75" i="7"/>
  <c r="M75" i="7" s="1"/>
  <c r="J75" i="7"/>
  <c r="K74" i="7"/>
  <c r="M74" i="7" s="1"/>
  <c r="J74" i="7"/>
  <c r="V72" i="7"/>
  <c r="U72" i="7"/>
  <c r="T72" i="7"/>
  <c r="W72" i="7" s="1"/>
  <c r="M72" i="7"/>
  <c r="L72" i="7"/>
  <c r="V71" i="7"/>
  <c r="U71" i="7"/>
  <c r="T71" i="7"/>
  <c r="M71" i="7"/>
  <c r="L71" i="7"/>
  <c r="V70" i="7"/>
  <c r="U70" i="7"/>
  <c r="T70" i="7"/>
  <c r="M70" i="7"/>
  <c r="L70" i="7"/>
  <c r="V69" i="7"/>
  <c r="U69" i="7"/>
  <c r="T69" i="7"/>
  <c r="M69" i="7"/>
  <c r="L69" i="7"/>
  <c r="I68" i="7"/>
  <c r="I67" i="7"/>
  <c r="K67" i="7" s="1"/>
  <c r="J67" i="7" s="1"/>
  <c r="I66" i="7"/>
  <c r="K66" i="7" s="1"/>
  <c r="M66" i="7" s="1"/>
  <c r="V64" i="7"/>
  <c r="U64" i="7"/>
  <c r="T64" i="7"/>
  <c r="W64" i="7" s="1"/>
  <c r="M64" i="7"/>
  <c r="L64" i="7"/>
  <c r="K63" i="7"/>
  <c r="M63" i="7" s="1"/>
  <c r="J63" i="7"/>
  <c r="K62" i="7"/>
  <c r="M62" i="7" s="1"/>
  <c r="J62" i="7"/>
  <c r="K61" i="7"/>
  <c r="M61" i="7" s="1"/>
  <c r="J61" i="7"/>
  <c r="K60" i="7"/>
  <c r="J60" i="7"/>
  <c r="K59" i="7"/>
  <c r="M59" i="7" s="1"/>
  <c r="J59" i="7"/>
  <c r="L59" i="7" s="1"/>
  <c r="V58" i="7"/>
  <c r="U58" i="7"/>
  <c r="T58" i="7"/>
  <c r="M58" i="7"/>
  <c r="L58" i="7"/>
  <c r="V57" i="7"/>
  <c r="U57" i="7"/>
  <c r="T57" i="7"/>
  <c r="M57" i="7"/>
  <c r="L57" i="7"/>
  <c r="V56" i="7"/>
  <c r="U56" i="7"/>
  <c r="T56" i="7"/>
  <c r="M56" i="7"/>
  <c r="L56" i="7"/>
  <c r="V54" i="7"/>
  <c r="U54" i="7"/>
  <c r="T54" i="7"/>
  <c r="W54" i="7" s="1"/>
  <c r="M54" i="7"/>
  <c r="L54" i="7"/>
  <c r="V53" i="7"/>
  <c r="U53" i="7"/>
  <c r="T53" i="7"/>
  <c r="M53" i="7"/>
  <c r="L53" i="7"/>
  <c r="K52" i="7"/>
  <c r="M52" i="7" s="1"/>
  <c r="J52" i="7"/>
  <c r="K51" i="7"/>
  <c r="M51" i="7" s="1"/>
  <c r="J51" i="7"/>
  <c r="K50" i="7"/>
  <c r="M50" i="7" s="1"/>
  <c r="J50" i="7"/>
  <c r="K49" i="7"/>
  <c r="J49" i="7"/>
  <c r="L49" i="7" s="1"/>
  <c r="K48" i="7"/>
  <c r="M48" i="7" s="1"/>
  <c r="J48" i="7"/>
  <c r="K47" i="7"/>
  <c r="J47" i="7"/>
  <c r="K46" i="7"/>
  <c r="M46" i="7" s="1"/>
  <c r="J46" i="7"/>
  <c r="L46" i="7" s="1"/>
  <c r="V45" i="7"/>
  <c r="U45" i="7"/>
  <c r="T45" i="7"/>
  <c r="M45" i="7"/>
  <c r="L45" i="7"/>
  <c r="V43" i="7"/>
  <c r="U43" i="7"/>
  <c r="T43" i="7"/>
  <c r="W43" i="7" s="1"/>
  <c r="M43" i="7"/>
  <c r="L43" i="7"/>
  <c r="V338" i="7" l="1"/>
  <c r="U344" i="7"/>
  <c r="V142" i="7"/>
  <c r="U148" i="7"/>
  <c r="U197" i="7"/>
  <c r="V266" i="7"/>
  <c r="V148" i="7"/>
  <c r="U154" i="7"/>
  <c r="V197" i="7"/>
  <c r="V220" i="7"/>
  <c r="V344" i="7"/>
  <c r="V154" i="7"/>
  <c r="U167" i="7"/>
  <c r="U202" i="7"/>
  <c r="U208" i="7"/>
  <c r="V278" i="7"/>
  <c r="U291" i="7"/>
  <c r="U332" i="7"/>
  <c r="U142" i="7"/>
  <c r="V167" i="7"/>
  <c r="V202" i="7"/>
  <c r="V208" i="7"/>
  <c r="U266" i="7"/>
  <c r="V291" i="7"/>
  <c r="V332" i="7"/>
  <c r="U338" i="7"/>
  <c r="U220" i="7"/>
  <c r="U272" i="7"/>
  <c r="U418" i="7"/>
  <c r="V272" i="7"/>
  <c r="U278" i="7"/>
  <c r="V418" i="7"/>
  <c r="V129" i="7"/>
  <c r="T131" i="7"/>
  <c r="M131" i="7" s="1"/>
  <c r="V346" i="7"/>
  <c r="U74" i="7"/>
  <c r="V76" i="7"/>
  <c r="U279" i="7"/>
  <c r="U315" i="7"/>
  <c r="V317" i="7"/>
  <c r="T319" i="7"/>
  <c r="M319" i="7" s="1"/>
  <c r="V361" i="7"/>
  <c r="T155" i="7"/>
  <c r="W155" i="7" s="1"/>
  <c r="V292" i="7"/>
  <c r="T52" i="7"/>
  <c r="W52" i="7" s="1"/>
  <c r="U423" i="7"/>
  <c r="T47" i="7"/>
  <c r="M47" i="7" s="1"/>
  <c r="T156" i="7"/>
  <c r="W156" i="7" s="1"/>
  <c r="T251" i="7"/>
  <c r="W251" i="7" s="1"/>
  <c r="V253" i="7"/>
  <c r="V345" i="7"/>
  <c r="V351" i="7" s="1"/>
  <c r="T385" i="7"/>
  <c r="V426" i="7"/>
  <c r="U426" i="7" s="1"/>
  <c r="L120" i="7"/>
  <c r="V184" i="7"/>
  <c r="V185" i="7"/>
  <c r="V186" i="7"/>
  <c r="V187" i="7"/>
  <c r="U106" i="7"/>
  <c r="U108" i="7"/>
  <c r="U306" i="7"/>
  <c r="U308" i="7"/>
  <c r="U63" i="7"/>
  <c r="V75" i="7"/>
  <c r="V112" i="7"/>
  <c r="V130" i="7"/>
  <c r="T168" i="7"/>
  <c r="W168" i="7" s="1"/>
  <c r="U170" i="7"/>
  <c r="V241" i="7"/>
  <c r="T244" i="7"/>
  <c r="U280" i="7"/>
  <c r="T280" i="7" s="1"/>
  <c r="M280" i="7" s="1"/>
  <c r="U316" i="7"/>
  <c r="V51" i="7"/>
  <c r="V61" i="7"/>
  <c r="J66" i="7"/>
  <c r="V66" i="7" s="1"/>
  <c r="L74" i="7"/>
  <c r="L75" i="7"/>
  <c r="L76" i="7"/>
  <c r="V109" i="7"/>
  <c r="V252" i="7"/>
  <c r="U255" i="7"/>
  <c r="T378" i="7"/>
  <c r="W378" i="7" s="1"/>
  <c r="T379" i="7"/>
  <c r="W379" i="7" s="1"/>
  <c r="T380" i="7"/>
  <c r="W380" i="7" s="1"/>
  <c r="T381" i="7"/>
  <c r="W381" i="7" s="1"/>
  <c r="T382" i="7"/>
  <c r="W382" i="7" s="1"/>
  <c r="L66" i="7"/>
  <c r="T307" i="7"/>
  <c r="W307" i="7" s="1"/>
  <c r="T110" i="7"/>
  <c r="W110" i="7" s="1"/>
  <c r="V131" i="7"/>
  <c r="W144" i="7"/>
  <c r="V156" i="7"/>
  <c r="U169" i="7"/>
  <c r="W204" i="7"/>
  <c r="W257" i="7"/>
  <c r="W267" i="7"/>
  <c r="W288" i="7"/>
  <c r="T312" i="7"/>
  <c r="W312" i="7" s="1"/>
  <c r="T315" i="7"/>
  <c r="M315" i="7" s="1"/>
  <c r="W352" i="7"/>
  <c r="W407" i="7"/>
  <c r="U48" i="7"/>
  <c r="T111" i="7"/>
  <c r="W111" i="7" s="1"/>
  <c r="W163" i="7"/>
  <c r="W261" i="7"/>
  <c r="U383" i="7"/>
  <c r="U60" i="7"/>
  <c r="L155" i="7"/>
  <c r="L63" i="7"/>
  <c r="L241" i="7"/>
  <c r="L422" i="7"/>
  <c r="T241" i="7"/>
  <c r="W241" i="7" s="1"/>
  <c r="T243" i="7"/>
  <c r="W243" i="7" s="1"/>
  <c r="V306" i="7"/>
  <c r="L247" i="7"/>
  <c r="L392" i="7"/>
  <c r="V49" i="7"/>
  <c r="V63" i="7"/>
  <c r="W93" i="7"/>
  <c r="L106" i="7"/>
  <c r="U111" i="7"/>
  <c r="L112" i="7"/>
  <c r="T119" i="7"/>
  <c r="W119" i="7" s="1"/>
  <c r="W140" i="7"/>
  <c r="W150" i="7"/>
  <c r="W157" i="7"/>
  <c r="L184" i="7"/>
  <c r="T185" i="7"/>
  <c r="W185" i="7" s="1"/>
  <c r="L186" i="7"/>
  <c r="T187" i="7"/>
  <c r="W192" i="7"/>
  <c r="W200" i="7"/>
  <c r="W210" i="7"/>
  <c r="W217" i="7"/>
  <c r="W222" i="7"/>
  <c r="M255" i="7"/>
  <c r="W282" i="7"/>
  <c r="W286" i="7"/>
  <c r="U294" i="7"/>
  <c r="L307" i="7"/>
  <c r="V308" i="7"/>
  <c r="W320" i="7"/>
  <c r="W324" i="7"/>
  <c r="W334" i="7"/>
  <c r="W354" i="7"/>
  <c r="V404" i="7"/>
  <c r="L402" i="7"/>
  <c r="V59" i="7"/>
  <c r="W79" i="7"/>
  <c r="W83" i="7"/>
  <c r="V110" i="7"/>
  <c r="W134" i="7"/>
  <c r="V155" i="7"/>
  <c r="W165" i="7"/>
  <c r="V168" i="7"/>
  <c r="V251" i="7"/>
  <c r="T252" i="7"/>
  <c r="M252" i="7" s="1"/>
  <c r="W269" i="7"/>
  <c r="W273" i="7"/>
  <c r="M292" i="7"/>
  <c r="U307" i="7"/>
  <c r="L308" i="7"/>
  <c r="T308" i="7"/>
  <c r="L311" i="7"/>
  <c r="L315" i="7"/>
  <c r="W328" i="7"/>
  <c r="W342" i="7"/>
  <c r="L394" i="7"/>
  <c r="T404" i="7"/>
  <c r="W404" i="7" s="1"/>
  <c r="W413" i="7"/>
  <c r="W421" i="7"/>
  <c r="W45" i="7"/>
  <c r="V48" i="7"/>
  <c r="W53" i="7"/>
  <c r="T62" i="7"/>
  <c r="W62" i="7" s="1"/>
  <c r="L110" i="7"/>
  <c r="V111" i="7"/>
  <c r="T112" i="7"/>
  <c r="W112" i="7" s="1"/>
  <c r="L119" i="7"/>
  <c r="V123" i="7"/>
  <c r="W138" i="7"/>
  <c r="W152" i="7"/>
  <c r="W159" i="7"/>
  <c r="L168" i="7"/>
  <c r="T184" i="7"/>
  <c r="W184" i="7" s="1"/>
  <c r="L185" i="7"/>
  <c r="T186" i="7"/>
  <c r="W186" i="7" s="1"/>
  <c r="L187" i="7"/>
  <c r="W194" i="7"/>
  <c r="W198" i="7"/>
  <c r="W212" i="7"/>
  <c r="W219" i="7"/>
  <c r="W240" i="7"/>
  <c r="L251" i="7"/>
  <c r="U254" i="7"/>
  <c r="L279" i="7"/>
  <c r="V311" i="7"/>
  <c r="W322" i="7"/>
  <c r="W336" i="7"/>
  <c r="W348" i="7"/>
  <c r="W400" i="7"/>
  <c r="L48" i="7"/>
  <c r="T49" i="7"/>
  <c r="M49" i="7" s="1"/>
  <c r="U51" i="7"/>
  <c r="W57" i="7"/>
  <c r="L61" i="7"/>
  <c r="W70" i="7"/>
  <c r="W77" i="7"/>
  <c r="W81" i="7"/>
  <c r="L129" i="7"/>
  <c r="W132" i="7"/>
  <c r="W146" i="7"/>
  <c r="L170" i="7"/>
  <c r="W206" i="7"/>
  <c r="V254" i="7"/>
  <c r="W263" i="7"/>
  <c r="W275" i="7"/>
  <c r="T279" i="7"/>
  <c r="M279" i="7" s="1"/>
  <c r="M294" i="7"/>
  <c r="L306" i="7"/>
  <c r="T306" i="7"/>
  <c r="W306" i="7" s="1"/>
  <c r="V307" i="7"/>
  <c r="L317" i="7"/>
  <c r="V319" i="7"/>
  <c r="W330" i="7"/>
  <c r="W340" i="7"/>
  <c r="V360" i="7"/>
  <c r="L361" i="7"/>
  <c r="U384" i="7"/>
  <c r="T384" i="7" s="1"/>
  <c r="W384" i="7" s="1"/>
  <c r="W405" i="7"/>
  <c r="W411" i="7"/>
  <c r="W415" i="7"/>
  <c r="W419" i="7"/>
  <c r="W424" i="7"/>
  <c r="T67" i="7"/>
  <c r="M67" i="7" s="1"/>
  <c r="L67" i="7"/>
  <c r="U67" i="7"/>
  <c r="V67" i="7"/>
  <c r="L128" i="7"/>
  <c r="T128" i="7"/>
  <c r="M128" i="7" s="1"/>
  <c r="V128" i="7"/>
  <c r="V107" i="7"/>
  <c r="T107" i="7"/>
  <c r="W107" i="7" s="1"/>
  <c r="L107" i="7"/>
  <c r="T116" i="7"/>
  <c r="L116" i="7"/>
  <c r="V116" i="7"/>
  <c r="T118" i="7"/>
  <c r="W118" i="7" s="1"/>
  <c r="L118" i="7"/>
  <c r="W120" i="7"/>
  <c r="T121" i="7"/>
  <c r="W121" i="7" s="1"/>
  <c r="V121" i="7"/>
  <c r="L121" i="7"/>
  <c r="U62" i="7"/>
  <c r="V46" i="7"/>
  <c r="T50" i="7"/>
  <c r="W50" i="7" s="1"/>
  <c r="L51" i="7"/>
  <c r="W56" i="7"/>
  <c r="T60" i="7"/>
  <c r="W60" i="7" s="1"/>
  <c r="W69" i="7"/>
  <c r="T75" i="7"/>
  <c r="W75" i="7" s="1"/>
  <c r="T76" i="7"/>
  <c r="W76" i="7" s="1"/>
  <c r="U107" i="7"/>
  <c r="U110" i="7"/>
  <c r="U116" i="7"/>
  <c r="T115" i="7"/>
  <c r="W115" i="7" s="1"/>
  <c r="L115" i="7"/>
  <c r="V115" i="7"/>
  <c r="V122" i="7"/>
  <c r="L122" i="7"/>
  <c r="T122" i="7"/>
  <c r="W122" i="7" s="1"/>
  <c r="T130" i="7"/>
  <c r="M130" i="7" s="1"/>
  <c r="L130" i="7" s="1"/>
  <c r="U130" i="7"/>
  <c r="M60" i="7"/>
  <c r="U61" i="7"/>
  <c r="T61" i="7" s="1"/>
  <c r="W61" i="7" s="1"/>
  <c r="L62" i="7"/>
  <c r="T63" i="7"/>
  <c r="W63" i="7" s="1"/>
  <c r="T74" i="7"/>
  <c r="W74" i="7" s="1"/>
  <c r="U115" i="7"/>
  <c r="U128" i="7"/>
  <c r="V108" i="7"/>
  <c r="T108" i="7"/>
  <c r="W108" i="7" s="1"/>
  <c r="L108" i="7"/>
  <c r="U109" i="7"/>
  <c r="T114" i="7"/>
  <c r="W114" i="7" s="1"/>
  <c r="L114" i="7"/>
  <c r="V114" i="7"/>
  <c r="U123" i="7"/>
  <c r="U127" i="7"/>
  <c r="V127" i="7"/>
  <c r="T127" i="7"/>
  <c r="M127" i="7" s="1"/>
  <c r="U47" i="7"/>
  <c r="V50" i="7"/>
  <c r="U50" i="7" s="1"/>
  <c r="V74" i="7"/>
  <c r="U46" i="7"/>
  <c r="T46" i="7" s="1"/>
  <c r="W46" i="7" s="1"/>
  <c r="L47" i="7"/>
  <c r="T48" i="7"/>
  <c r="W48" i="7" s="1"/>
  <c r="L52" i="7"/>
  <c r="V52" i="7"/>
  <c r="V47" i="7"/>
  <c r="U49" i="7"/>
  <c r="L50" i="7"/>
  <c r="T51" i="7"/>
  <c r="W51" i="7" s="1"/>
  <c r="U52" i="7"/>
  <c r="W58" i="7"/>
  <c r="U59" i="7"/>
  <c r="T59" i="7" s="1"/>
  <c r="W59" i="7" s="1"/>
  <c r="L60" i="7"/>
  <c r="V60" i="7"/>
  <c r="V62" i="7"/>
  <c r="J68" i="7"/>
  <c r="W71" i="7"/>
  <c r="T109" i="7"/>
  <c r="W109" i="7" s="1"/>
  <c r="U112" i="7"/>
  <c r="U114" i="7"/>
  <c r="V118" i="7"/>
  <c r="U118" i="7" s="1"/>
  <c r="U121" i="7"/>
  <c r="U76" i="7"/>
  <c r="W78" i="7"/>
  <c r="W82" i="7"/>
  <c r="T106" i="7"/>
  <c r="W106" i="7" s="1"/>
  <c r="L109" i="7"/>
  <c r="U119" i="7"/>
  <c r="L123" i="7"/>
  <c r="T129" i="7"/>
  <c r="M129" i="7" s="1"/>
  <c r="U131" i="7"/>
  <c r="W133" i="7"/>
  <c r="W137" i="7"/>
  <c r="W145" i="7"/>
  <c r="W149" i="7"/>
  <c r="U156" i="7"/>
  <c r="W158" i="7"/>
  <c r="W162" i="7"/>
  <c r="V169" i="7"/>
  <c r="T189" i="7"/>
  <c r="W189" i="7" s="1"/>
  <c r="W191" i="7"/>
  <c r="W195" i="7"/>
  <c r="W199" i="7"/>
  <c r="W203" i="7"/>
  <c r="W211" i="7"/>
  <c r="W215" i="7"/>
  <c r="W218" i="7"/>
  <c r="W223" i="7"/>
  <c r="L244" i="7"/>
  <c r="V247" i="7"/>
  <c r="U247" i="7" s="1"/>
  <c r="T248" i="7"/>
  <c r="W248" i="7" s="1"/>
  <c r="L249" i="7"/>
  <c r="U252" i="7"/>
  <c r="L253" i="7"/>
  <c r="T255" i="7"/>
  <c r="W255" i="7" s="1"/>
  <c r="W256" i="7"/>
  <c r="W264" i="7"/>
  <c r="W268" i="7"/>
  <c r="W276" i="7"/>
  <c r="V280" i="7"/>
  <c r="W283" i="7"/>
  <c r="W287" i="7"/>
  <c r="U292" i="7"/>
  <c r="T294" i="7"/>
  <c r="U311" i="7"/>
  <c r="L313" i="7"/>
  <c r="V313" i="7"/>
  <c r="V316" i="7"/>
  <c r="T317" i="7"/>
  <c r="M317" i="7" s="1"/>
  <c r="U319" i="7"/>
  <c r="W321" i="7"/>
  <c r="W329" i="7"/>
  <c r="W333" i="7"/>
  <c r="W341" i="7"/>
  <c r="U345" i="7"/>
  <c r="L346" i="7"/>
  <c r="W349" i="7"/>
  <c r="W353" i="7"/>
  <c r="L356" i="7"/>
  <c r="K356" i="7" s="1"/>
  <c r="M356" i="7" s="1"/>
  <c r="T360" i="7"/>
  <c r="M360" i="7" s="1"/>
  <c r="T362" i="7"/>
  <c r="M362" i="7" s="1"/>
  <c r="V378" i="7"/>
  <c r="V379" i="7"/>
  <c r="V380" i="7"/>
  <c r="V381" i="7"/>
  <c r="V382" i="7"/>
  <c r="L385" i="7"/>
  <c r="V392" i="7"/>
  <c r="U394" i="7"/>
  <c r="U395" i="7"/>
  <c r="W403" i="7"/>
  <c r="L408" i="7"/>
  <c r="V408" i="7"/>
  <c r="W414" i="7"/>
  <c r="V422" i="7"/>
  <c r="T426" i="7"/>
  <c r="W426" i="7" s="1"/>
  <c r="V249" i="7"/>
  <c r="U249" i="7" s="1"/>
  <c r="U253" i="7"/>
  <c r="V279" i="7"/>
  <c r="V293" i="7"/>
  <c r="U313" i="7"/>
  <c r="V315" i="7"/>
  <c r="U318" i="7"/>
  <c r="T345" i="7"/>
  <c r="W345" i="7" s="1"/>
  <c r="U346" i="7"/>
  <c r="K357" i="7"/>
  <c r="U357" i="7" s="1"/>
  <c r="L360" i="7"/>
  <c r="U361" i="7"/>
  <c r="U378" i="7"/>
  <c r="U379" i="7"/>
  <c r="U380" i="7"/>
  <c r="U381" i="7"/>
  <c r="U382" i="7"/>
  <c r="V383" i="7"/>
  <c r="V391" i="7"/>
  <c r="U393" i="7"/>
  <c r="W402" i="7"/>
  <c r="V402" i="7" s="1"/>
  <c r="U408" i="7"/>
  <c r="U422" i="7"/>
  <c r="L423" i="7"/>
  <c r="V423" i="7"/>
  <c r="L425" i="7"/>
  <c r="V425" i="7"/>
  <c r="M426" i="7"/>
  <c r="U75" i="7"/>
  <c r="W80" i="7"/>
  <c r="V106" i="7"/>
  <c r="V120" i="7"/>
  <c r="L131" i="7"/>
  <c r="W139" i="7"/>
  <c r="W143" i="7"/>
  <c r="W151" i="7"/>
  <c r="U155" i="7"/>
  <c r="M156" i="7"/>
  <c r="L156" i="7" s="1"/>
  <c r="W164" i="7"/>
  <c r="U168" i="7"/>
  <c r="T169" i="7"/>
  <c r="M169" i="7" s="1"/>
  <c r="L169" i="7" s="1"/>
  <c r="U184" i="7"/>
  <c r="U185" i="7"/>
  <c r="U186" i="7"/>
  <c r="U187" i="7"/>
  <c r="W193" i="7"/>
  <c r="W205" i="7"/>
  <c r="W209" i="7"/>
  <c r="W221" i="7"/>
  <c r="U241" i="7"/>
  <c r="V243" i="7"/>
  <c r="U243" i="7" s="1"/>
  <c r="T249" i="7"/>
  <c r="W249" i="7" s="1"/>
  <c r="U251" i="7"/>
  <c r="T253" i="7"/>
  <c r="W253" i="7" s="1"/>
  <c r="L255" i="7"/>
  <c r="V255" i="7"/>
  <c r="W258" i="7"/>
  <c r="W262" i="7"/>
  <c r="W270" i="7"/>
  <c r="W274" i="7"/>
  <c r="L280" i="7"/>
  <c r="W281" i="7"/>
  <c r="W289" i="7"/>
  <c r="U293" i="7"/>
  <c r="T293" i="7" s="1"/>
  <c r="W293" i="7" s="1"/>
  <c r="L294" i="7"/>
  <c r="V294" i="7"/>
  <c r="W311" i="7"/>
  <c r="V312" i="7"/>
  <c r="U312" i="7" s="1"/>
  <c r="T313" i="7"/>
  <c r="W313" i="7" s="1"/>
  <c r="T316" i="7"/>
  <c r="M316" i="7" s="1"/>
  <c r="L316" i="7" s="1"/>
  <c r="T318" i="7"/>
  <c r="M318" i="7" s="1"/>
  <c r="L319" i="7"/>
  <c r="W323" i="7"/>
  <c r="W327" i="7"/>
  <c r="W335" i="7"/>
  <c r="W339" i="7"/>
  <c r="T346" i="7"/>
  <c r="W346" i="7" s="1"/>
  <c r="W347" i="7"/>
  <c r="W355" i="7"/>
  <c r="T361" i="7"/>
  <c r="M361" i="7" s="1"/>
  <c r="L378" i="7"/>
  <c r="L379" i="7"/>
  <c r="L380" i="7"/>
  <c r="L381" i="7"/>
  <c r="L382" i="7"/>
  <c r="L383" i="7"/>
  <c r="V384" i="7"/>
  <c r="V385" i="7"/>
  <c r="U391" i="7"/>
  <c r="T391" i="7" s="1"/>
  <c r="W391" i="7" s="1"/>
  <c r="T392" i="7"/>
  <c r="W392" i="7" s="1"/>
  <c r="T393" i="7"/>
  <c r="W393" i="7" s="1"/>
  <c r="V393" i="7" s="1"/>
  <c r="L395" i="7"/>
  <c r="W395" i="7"/>
  <c r="U404" i="7"/>
  <c r="W401" i="7"/>
  <c r="U402" i="7"/>
  <c r="W406" i="7"/>
  <c r="T408" i="7"/>
  <c r="W408" i="7" s="1"/>
  <c r="W409" i="7"/>
  <c r="W412" i="7"/>
  <c r="W416" i="7"/>
  <c r="W420" i="7"/>
  <c r="T422" i="7"/>
  <c r="W422" i="7" s="1"/>
  <c r="U425" i="7"/>
  <c r="L426" i="7"/>
  <c r="U129" i="7"/>
  <c r="T170" i="7"/>
  <c r="V189" i="7"/>
  <c r="U189" i="7" s="1"/>
  <c r="K229" i="7"/>
  <c r="M229" i="7" s="1"/>
  <c r="L229" i="7" s="1"/>
  <c r="V244" i="7"/>
  <c r="U244" i="7" s="1"/>
  <c r="W247" i="7"/>
  <c r="V248" i="7"/>
  <c r="U248" i="7" s="1"/>
  <c r="T254" i="7"/>
  <c r="W254" i="7" s="1"/>
  <c r="U317" i="7"/>
  <c r="L318" i="7"/>
  <c r="L345" i="7"/>
  <c r="U360" i="7"/>
  <c r="U362" i="7"/>
  <c r="T383" i="7"/>
  <c r="W383" i="7" s="1"/>
  <c r="U385" i="7"/>
  <c r="W394" i="7"/>
  <c r="V394" i="7" s="1"/>
  <c r="V395" i="7"/>
  <c r="T423" i="7"/>
  <c r="W423" i="7" s="1"/>
  <c r="T425" i="7"/>
  <c r="W425" i="7" s="1"/>
  <c r="V42" i="7"/>
  <c r="U42" i="7"/>
  <c r="T42" i="7"/>
  <c r="M42" i="7"/>
  <c r="L42" i="7"/>
  <c r="V41" i="7"/>
  <c r="U41" i="7"/>
  <c r="T41" i="7"/>
  <c r="M41" i="7"/>
  <c r="L41" i="7"/>
  <c r="V40" i="7"/>
  <c r="U40" i="7"/>
  <c r="T40" i="7"/>
  <c r="M40" i="7"/>
  <c r="L40" i="7"/>
  <c r="V39" i="7"/>
  <c r="U39" i="7"/>
  <c r="T39" i="7"/>
  <c r="M39" i="7"/>
  <c r="L39" i="7"/>
  <c r="V37" i="7"/>
  <c r="U37" i="7"/>
  <c r="T37" i="7"/>
  <c r="W37" i="7" s="1"/>
  <c r="M37" i="7"/>
  <c r="L37" i="7"/>
  <c r="V36" i="7"/>
  <c r="U36" i="7"/>
  <c r="T36" i="7"/>
  <c r="M36" i="7"/>
  <c r="L36" i="7"/>
  <c r="V35" i="7"/>
  <c r="U35" i="7"/>
  <c r="T35" i="7"/>
  <c r="M35" i="7"/>
  <c r="L35" i="7"/>
  <c r="V34" i="7"/>
  <c r="U34" i="7"/>
  <c r="T34" i="7"/>
  <c r="M34" i="7"/>
  <c r="L34" i="7"/>
  <c r="V33" i="7"/>
  <c r="U33" i="7"/>
  <c r="T33" i="7"/>
  <c r="M33" i="7"/>
  <c r="L33" i="7"/>
  <c r="V32" i="7"/>
  <c r="U32" i="7"/>
  <c r="T32" i="7"/>
  <c r="M32" i="7"/>
  <c r="L32" i="7"/>
  <c r="K31" i="7"/>
  <c r="J31" i="7"/>
  <c r="K30" i="7"/>
  <c r="J30" i="7"/>
  <c r="L30" i="7" s="1"/>
  <c r="K28" i="7"/>
  <c r="J28" i="7"/>
  <c r="K27" i="7"/>
  <c r="J27" i="7"/>
  <c r="K29" i="7"/>
  <c r="J29" i="7"/>
  <c r="W319" i="7" l="1"/>
  <c r="V136" i="7"/>
  <c r="W332" i="7"/>
  <c r="V85" i="7"/>
  <c r="U285" i="7"/>
  <c r="W148" i="7"/>
  <c r="V161" i="7"/>
  <c r="U260" i="7"/>
  <c r="U44" i="7"/>
  <c r="U427" i="7"/>
  <c r="V285" i="7"/>
  <c r="V427" i="7"/>
  <c r="W344" i="7"/>
  <c r="W131" i="7"/>
  <c r="V65" i="7"/>
  <c r="V55" i="7"/>
  <c r="V44" i="7"/>
  <c r="U161" i="7"/>
  <c r="W220" i="7"/>
  <c r="W167" i="7"/>
  <c r="V260" i="7"/>
  <c r="W272" i="7"/>
  <c r="U85" i="7"/>
  <c r="W338" i="7"/>
  <c r="W197" i="7"/>
  <c r="W142" i="7"/>
  <c r="W418" i="7"/>
  <c r="W278" i="7"/>
  <c r="W161" i="7"/>
  <c r="U326" i="7"/>
  <c r="W351" i="7"/>
  <c r="W208" i="7"/>
  <c r="W85" i="7"/>
  <c r="W65" i="7"/>
  <c r="W202" i="7"/>
  <c r="W291" i="7"/>
  <c r="U65" i="7"/>
  <c r="U351" i="7"/>
  <c r="T292" i="7"/>
  <c r="W292" i="7" s="1"/>
  <c r="W154" i="7"/>
  <c r="U136" i="7"/>
  <c r="W427" i="7"/>
  <c r="W266" i="7"/>
  <c r="U55" i="7"/>
  <c r="W47" i="7"/>
  <c r="U66" i="7"/>
  <c r="W279" i="7"/>
  <c r="W49" i="7"/>
  <c r="W130" i="7"/>
  <c r="U356" i="7"/>
  <c r="W361" i="7"/>
  <c r="W317" i="7"/>
  <c r="W252" i="7"/>
  <c r="W260" i="7" s="1"/>
  <c r="W360" i="7"/>
  <c r="T31" i="7"/>
  <c r="M31" i="7" s="1"/>
  <c r="W128" i="7"/>
  <c r="W316" i="7"/>
  <c r="W315" i="7"/>
  <c r="W280" i="7"/>
  <c r="T66" i="7"/>
  <c r="W66" i="7" s="1"/>
  <c r="W39" i="7"/>
  <c r="V30" i="7"/>
  <c r="V27" i="7"/>
  <c r="V29" i="7"/>
  <c r="L27" i="7"/>
  <c r="W41" i="7"/>
  <c r="V356" i="7"/>
  <c r="U31" i="7"/>
  <c r="W35" i="7"/>
  <c r="W127" i="7"/>
  <c r="T29" i="7"/>
  <c r="M29" i="7" s="1"/>
  <c r="T28" i="7"/>
  <c r="M28" i="7" s="1"/>
  <c r="L31" i="7"/>
  <c r="W34" i="7"/>
  <c r="W42" i="7"/>
  <c r="W169" i="7"/>
  <c r="T356" i="7"/>
  <c r="W356" i="7" s="1"/>
  <c r="V229" i="7"/>
  <c r="T357" i="7"/>
  <c r="J436" i="7"/>
  <c r="J435" i="7"/>
  <c r="J438" i="7"/>
  <c r="J390" i="7"/>
  <c r="J305" i="7"/>
  <c r="J303" i="7"/>
  <c r="J299" i="7"/>
  <c r="J296" i="7"/>
  <c r="J232" i="7"/>
  <c r="J213" i="7"/>
  <c r="J182" i="7"/>
  <c r="J180" i="7"/>
  <c r="J175" i="7"/>
  <c r="J173" i="7"/>
  <c r="J437" i="7"/>
  <c r="J376" i="7"/>
  <c r="J371" i="7"/>
  <c r="J369" i="7"/>
  <c r="J367" i="7"/>
  <c r="J365" i="7"/>
  <c r="J363" i="7"/>
  <c r="J310" i="7"/>
  <c r="J304" i="7"/>
  <c r="J302" i="7"/>
  <c r="J297" i="7"/>
  <c r="J239" i="7"/>
  <c r="J236" i="7"/>
  <c r="J227" i="7"/>
  <c r="J183" i="7"/>
  <c r="K178" i="7"/>
  <c r="J105" i="7"/>
  <c r="K100" i="7"/>
  <c r="J96" i="7"/>
  <c r="J95" i="7"/>
  <c r="J91" i="7"/>
  <c r="J439" i="7"/>
  <c r="J433" i="7"/>
  <c r="J389" i="7"/>
  <c r="J377" i="7"/>
  <c r="J374" i="7"/>
  <c r="K300" i="7"/>
  <c r="J295" i="7"/>
  <c r="J238" i="7"/>
  <c r="J235" i="7"/>
  <c r="J225" i="7"/>
  <c r="J231" i="7"/>
  <c r="J230" i="7"/>
  <c r="J181" i="7"/>
  <c r="J176" i="7"/>
  <c r="J174" i="7"/>
  <c r="J171" i="7"/>
  <c r="J434" i="7"/>
  <c r="J375" i="7"/>
  <c r="K372" i="7"/>
  <c r="J370" i="7"/>
  <c r="J368" i="7"/>
  <c r="J366" i="7"/>
  <c r="J364" i="7"/>
  <c r="J298" i="7"/>
  <c r="J237" i="7"/>
  <c r="K228" i="7"/>
  <c r="J188" i="7"/>
  <c r="J177" i="7"/>
  <c r="J172" i="7"/>
  <c r="J99" i="7"/>
  <c r="J94" i="7"/>
  <c r="J92" i="7"/>
  <c r="J90" i="7"/>
  <c r="J87" i="7"/>
  <c r="J98" i="7"/>
  <c r="J97" i="7"/>
  <c r="J88" i="7"/>
  <c r="J117" i="7"/>
  <c r="J89" i="7"/>
  <c r="J104" i="7"/>
  <c r="J103" i="7"/>
  <c r="J102" i="7"/>
  <c r="W32" i="7"/>
  <c r="P453" i="7"/>
  <c r="J432" i="7"/>
  <c r="J431" i="7"/>
  <c r="J430" i="7"/>
  <c r="J429" i="7"/>
  <c r="J428" i="7"/>
  <c r="U28" i="7"/>
  <c r="V357" i="7"/>
  <c r="L29" i="7"/>
  <c r="U27" i="7"/>
  <c r="L28" i="7"/>
  <c r="U30" i="7"/>
  <c r="V31" i="7"/>
  <c r="W33" i="7"/>
  <c r="T229" i="7"/>
  <c r="W229" i="7" s="1"/>
  <c r="W129" i="7"/>
  <c r="U29" i="7"/>
  <c r="W67" i="7"/>
  <c r="T27" i="7"/>
  <c r="M27" i="7" s="1"/>
  <c r="V28" i="7"/>
  <c r="T30" i="7"/>
  <c r="M30" i="7" s="1"/>
  <c r="W36" i="7"/>
  <c r="W40" i="7"/>
  <c r="W318" i="7"/>
  <c r="V318" i="7" s="1"/>
  <c r="V326" i="7" s="1"/>
  <c r="U229" i="7"/>
  <c r="W55" i="7" l="1"/>
  <c r="U38" i="7"/>
  <c r="W136" i="7"/>
  <c r="W326" i="7"/>
  <c r="W44" i="7"/>
  <c r="V38" i="7"/>
  <c r="W285" i="7"/>
  <c r="W28" i="7"/>
  <c r="W29" i="7"/>
  <c r="W31" i="7"/>
  <c r="U104" i="7"/>
  <c r="T104" i="7"/>
  <c r="M104" i="7" s="1"/>
  <c r="L104" i="7" s="1"/>
  <c r="V104" i="7"/>
  <c r="L92" i="7"/>
  <c r="U92" i="7"/>
  <c r="V92" i="7"/>
  <c r="T92" i="7"/>
  <c r="L298" i="7"/>
  <c r="T298" i="7"/>
  <c r="W298" i="7" s="1"/>
  <c r="V298" i="7" s="1"/>
  <c r="U298" i="7"/>
  <c r="W170" i="7"/>
  <c r="V170" i="7" s="1"/>
  <c r="T171" i="7"/>
  <c r="W171" i="7" s="1"/>
  <c r="U171" i="7"/>
  <c r="V171" i="7"/>
  <c r="L171" i="7"/>
  <c r="L238" i="7"/>
  <c r="U238" i="7"/>
  <c r="T238" i="7" s="1"/>
  <c r="V238" i="7"/>
  <c r="U105" i="7"/>
  <c r="L105" i="7"/>
  <c r="V105" i="7"/>
  <c r="T105" i="7"/>
  <c r="T304" i="7"/>
  <c r="W304" i="7" s="1"/>
  <c r="U304" i="7"/>
  <c r="V304" i="7"/>
  <c r="L304" i="7"/>
  <c r="T437" i="7"/>
  <c r="W437" i="7" s="1"/>
  <c r="U437" i="7"/>
  <c r="V437" i="7"/>
  <c r="L437" i="7"/>
  <c r="V182" i="7"/>
  <c r="U182" i="7" s="1"/>
  <c r="L182" i="7"/>
  <c r="T182" i="7"/>
  <c r="M182" i="7" s="1"/>
  <c r="V296" i="7"/>
  <c r="U296" i="7" s="1"/>
  <c r="L296" i="7"/>
  <c r="T296" i="7"/>
  <c r="W296" i="7" s="1"/>
  <c r="T435" i="7"/>
  <c r="W435" i="7" s="1"/>
  <c r="V435" i="7"/>
  <c r="U435" i="7"/>
  <c r="L435" i="7"/>
  <c r="M357" i="7"/>
  <c r="L357" i="7" s="1"/>
  <c r="W357" i="7"/>
  <c r="W27" i="7"/>
  <c r="L97" i="7"/>
  <c r="K97" i="7" s="1"/>
  <c r="U97" i="7" s="1"/>
  <c r="V177" i="7"/>
  <c r="L177" i="7"/>
  <c r="T177" i="7"/>
  <c r="W177" i="7" s="1"/>
  <c r="U177" i="7"/>
  <c r="V370" i="7"/>
  <c r="L370" i="7"/>
  <c r="T370" i="7"/>
  <c r="W370" i="7" s="1"/>
  <c r="U370" i="7"/>
  <c r="T230" i="7"/>
  <c r="W230" i="7" s="1"/>
  <c r="U230" i="7"/>
  <c r="V230" i="7"/>
  <c r="L230" i="7"/>
  <c r="L377" i="7"/>
  <c r="T377" i="7"/>
  <c r="U377" i="7"/>
  <c r="V377" i="7"/>
  <c r="U91" i="7"/>
  <c r="L91" i="7"/>
  <c r="V91" i="7"/>
  <c r="T91" i="7"/>
  <c r="M91" i="7" s="1"/>
  <c r="T236" i="7"/>
  <c r="M236" i="7" s="1"/>
  <c r="U236" i="7"/>
  <c r="V236" i="7"/>
  <c r="L236" i="7"/>
  <c r="T367" i="7"/>
  <c r="W367" i="7" s="1"/>
  <c r="U367" i="7"/>
  <c r="V367" i="7"/>
  <c r="L367" i="7"/>
  <c r="U390" i="7"/>
  <c r="V390" i="7"/>
  <c r="L390" i="7"/>
  <c r="T390" i="7"/>
  <c r="W390" i="7" s="1"/>
  <c r="U428" i="7"/>
  <c r="V428" i="7"/>
  <c r="T428" i="7"/>
  <c r="W428" i="7" s="1"/>
  <c r="L428" i="7"/>
  <c r="U432" i="7"/>
  <c r="V432" i="7"/>
  <c r="T432" i="7"/>
  <c r="W432" i="7" s="1"/>
  <c r="L432" i="7"/>
  <c r="T103" i="7"/>
  <c r="M103" i="7" s="1"/>
  <c r="V103" i="7"/>
  <c r="L103" i="7"/>
  <c r="U103" i="7"/>
  <c r="V88" i="7"/>
  <c r="L88" i="7"/>
  <c r="T88" i="7"/>
  <c r="W88" i="7" s="1"/>
  <c r="U88" i="7"/>
  <c r="U90" i="7"/>
  <c r="T90" i="7"/>
  <c r="W90" i="7" s="1"/>
  <c r="V90" i="7"/>
  <c r="L90" i="7"/>
  <c r="T172" i="7"/>
  <c r="W172" i="7" s="1"/>
  <c r="U172" i="7"/>
  <c r="V172" i="7"/>
  <c r="L172" i="7"/>
  <c r="W236" i="7"/>
  <c r="U237" i="7"/>
  <c r="V237" i="7"/>
  <c r="L237" i="7"/>
  <c r="T237" i="7"/>
  <c r="W237" i="7" s="1"/>
  <c r="V368" i="7"/>
  <c r="L368" i="7"/>
  <c r="T368" i="7"/>
  <c r="W368" i="7" s="1"/>
  <c r="U368" i="7"/>
  <c r="V434" i="7"/>
  <c r="L434" i="7"/>
  <c r="T434" i="7"/>
  <c r="W434" i="7" s="1"/>
  <c r="U434" i="7"/>
  <c r="L181" i="7"/>
  <c r="T181" i="7"/>
  <c r="M181" i="7" s="1"/>
  <c r="U181" i="7"/>
  <c r="V181" i="7"/>
  <c r="V235" i="7"/>
  <c r="L235" i="7"/>
  <c r="T235" i="7"/>
  <c r="W235" i="7" s="1"/>
  <c r="U235" i="7"/>
  <c r="L374" i="7"/>
  <c r="T374" i="7"/>
  <c r="M374" i="7" s="1"/>
  <c r="U374" i="7"/>
  <c r="V439" i="7"/>
  <c r="L439" i="7"/>
  <c r="U439" i="7"/>
  <c r="T439" i="7"/>
  <c r="M439" i="7" s="1"/>
  <c r="U100" i="7"/>
  <c r="M100" i="7"/>
  <c r="T100" i="7"/>
  <c r="W100" i="7" s="1"/>
  <c r="V100" i="7"/>
  <c r="T227" i="7"/>
  <c r="W227" i="7" s="1"/>
  <c r="U227" i="7"/>
  <c r="V227" i="7"/>
  <c r="L227" i="7"/>
  <c r="T302" i="7"/>
  <c r="W302" i="7" s="1"/>
  <c r="U302" i="7"/>
  <c r="V302" i="7"/>
  <c r="L302" i="7"/>
  <c r="T365" i="7"/>
  <c r="W365" i="7" s="1"/>
  <c r="U365" i="7"/>
  <c r="V365" i="7"/>
  <c r="L365" i="7"/>
  <c r="T376" i="7"/>
  <c r="M376" i="7" s="1"/>
  <c r="U376" i="7"/>
  <c r="L376" i="7"/>
  <c r="U180" i="7"/>
  <c r="V180" i="7"/>
  <c r="L180" i="7"/>
  <c r="T180" i="7"/>
  <c r="M180" i="7" s="1"/>
  <c r="U305" i="7"/>
  <c r="L305" i="7"/>
  <c r="T305" i="7"/>
  <c r="W30" i="7"/>
  <c r="V102" i="7"/>
  <c r="T102" i="7"/>
  <c r="M102" i="7" s="1"/>
  <c r="L102" i="7"/>
  <c r="U102" i="7"/>
  <c r="W86" i="7"/>
  <c r="U87" i="7"/>
  <c r="L87" i="7"/>
  <c r="T87" i="7"/>
  <c r="W87" i="7" s="1"/>
  <c r="V228" i="7"/>
  <c r="M228" i="7"/>
  <c r="T228" i="7"/>
  <c r="W228" i="7" s="1"/>
  <c r="U228" i="7"/>
  <c r="V375" i="7"/>
  <c r="L375" i="7"/>
  <c r="T375" i="7"/>
  <c r="M375" i="7" s="1"/>
  <c r="U375" i="7"/>
  <c r="T225" i="7"/>
  <c r="W225" i="7" s="1"/>
  <c r="W226" i="7" s="1"/>
  <c r="U225" i="7"/>
  <c r="U226" i="7" s="1"/>
  <c r="V225" i="7"/>
  <c r="V226" i="7" s="1"/>
  <c r="L225" i="7"/>
  <c r="T433" i="7"/>
  <c r="W433" i="7" s="1"/>
  <c r="V433" i="7"/>
  <c r="U433" i="7" s="1"/>
  <c r="L433" i="7"/>
  <c r="T183" i="7"/>
  <c r="U183" i="7"/>
  <c r="V183" i="7"/>
  <c r="L183" i="7"/>
  <c r="T297" i="7"/>
  <c r="W297" i="7" s="1"/>
  <c r="U297" i="7"/>
  <c r="V297" i="7"/>
  <c r="L297" i="7"/>
  <c r="T371" i="7"/>
  <c r="W371" i="7" s="1"/>
  <c r="U371" i="7"/>
  <c r="V371" i="7"/>
  <c r="L371" i="7"/>
  <c r="U175" i="7"/>
  <c r="V175" i="7"/>
  <c r="L175" i="7"/>
  <c r="T175" i="7"/>
  <c r="W175" i="7" s="1"/>
  <c r="U232" i="7"/>
  <c r="V232" i="7"/>
  <c r="L232" i="7"/>
  <c r="T232" i="7"/>
  <c r="W232" i="7" s="1"/>
  <c r="V303" i="7"/>
  <c r="U303" i="7" s="1"/>
  <c r="L303" i="7"/>
  <c r="T303" i="7"/>
  <c r="M303" i="7" s="1"/>
  <c r="U429" i="7"/>
  <c r="V429" i="7"/>
  <c r="T429" i="7"/>
  <c r="W429" i="7" s="1"/>
  <c r="L429" i="7"/>
  <c r="U431" i="7"/>
  <c r="V431" i="7"/>
  <c r="T431" i="7"/>
  <c r="W431" i="7" s="1"/>
  <c r="L431" i="7"/>
  <c r="W116" i="7"/>
  <c r="V117" i="7"/>
  <c r="L117" i="7"/>
  <c r="T117" i="7"/>
  <c r="W117" i="7" s="1"/>
  <c r="U117" i="7"/>
  <c r="U99" i="7"/>
  <c r="T99" i="7"/>
  <c r="W99" i="7" s="1"/>
  <c r="V99" i="7"/>
  <c r="L99" i="7"/>
  <c r="V366" i="7"/>
  <c r="L366" i="7"/>
  <c r="T366" i="7"/>
  <c r="W366" i="7" s="1"/>
  <c r="U366" i="7"/>
  <c r="T176" i="7"/>
  <c r="W176" i="7" s="1"/>
  <c r="V176" i="7"/>
  <c r="U176" i="7" s="1"/>
  <c r="L176" i="7"/>
  <c r="M300" i="7"/>
  <c r="T300" i="7"/>
  <c r="W300" i="7" s="1"/>
  <c r="U300" i="7"/>
  <c r="V300" i="7"/>
  <c r="U96" i="7"/>
  <c r="T96" i="7"/>
  <c r="W96" i="7" s="1"/>
  <c r="L96" i="7"/>
  <c r="V96" i="7"/>
  <c r="W362" i="7"/>
  <c r="V362" i="7" s="1"/>
  <c r="T363" i="7"/>
  <c r="W363" i="7" s="1"/>
  <c r="U363" i="7"/>
  <c r="V363" i="7"/>
  <c r="L363" i="7"/>
  <c r="U430" i="7"/>
  <c r="V430" i="7"/>
  <c r="T430" i="7"/>
  <c r="W430" i="7" s="1"/>
  <c r="L430" i="7"/>
  <c r="T89" i="7"/>
  <c r="W89" i="7" s="1"/>
  <c r="L89" i="7"/>
  <c r="V89" i="7"/>
  <c r="U89" i="7" s="1"/>
  <c r="W187" i="7"/>
  <c r="L188" i="7"/>
  <c r="T188" i="7"/>
  <c r="W188" i="7" s="1"/>
  <c r="V188" i="7" s="1"/>
  <c r="U188" i="7"/>
  <c r="V364" i="7"/>
  <c r="L364" i="7"/>
  <c r="T364" i="7"/>
  <c r="W364" i="7" s="1"/>
  <c r="U364" i="7"/>
  <c r="V372" i="7"/>
  <c r="M372" i="7"/>
  <c r="T372" i="7"/>
  <c r="W372" i="7" s="1"/>
  <c r="U372" i="7"/>
  <c r="T174" i="7"/>
  <c r="W174" i="7" s="1"/>
  <c r="U174" i="7"/>
  <c r="V174" i="7"/>
  <c r="L174" i="7"/>
  <c r="T231" i="7"/>
  <c r="W231" i="7" s="1"/>
  <c r="U231" i="7"/>
  <c r="V231" i="7"/>
  <c r="L231" i="7"/>
  <c r="W294" i="7"/>
  <c r="T295" i="7"/>
  <c r="W295" i="7" s="1"/>
  <c r="U295" i="7"/>
  <c r="V295" i="7"/>
  <c r="L295" i="7"/>
  <c r="W385" i="7"/>
  <c r="T389" i="7"/>
  <c r="W389" i="7" s="1"/>
  <c r="U389" i="7"/>
  <c r="V389" i="7"/>
  <c r="L389" i="7"/>
  <c r="L95" i="7"/>
  <c r="K95" i="7" s="1"/>
  <c r="U95" i="7" s="1"/>
  <c r="T95" i="7" s="1"/>
  <c r="T178" i="7"/>
  <c r="W178" i="7" s="1"/>
  <c r="U178" i="7"/>
  <c r="V178" i="7"/>
  <c r="M178" i="7"/>
  <c r="W244" i="7"/>
  <c r="T239" i="7"/>
  <c r="W239" i="7" s="1"/>
  <c r="U239" i="7"/>
  <c r="V239" i="7"/>
  <c r="L239" i="7"/>
  <c r="W308" i="7"/>
  <c r="T310" i="7"/>
  <c r="W310" i="7" s="1"/>
  <c r="U310" i="7"/>
  <c r="V310" i="7"/>
  <c r="L310" i="7"/>
  <c r="T369" i="7"/>
  <c r="W369" i="7" s="1"/>
  <c r="U369" i="7"/>
  <c r="V369" i="7"/>
  <c r="L369" i="7"/>
  <c r="U173" i="7"/>
  <c r="V173" i="7"/>
  <c r="L173" i="7"/>
  <c r="T173" i="7"/>
  <c r="W173" i="7" s="1"/>
  <c r="U213" i="7"/>
  <c r="U214" i="7" s="1"/>
  <c r="V213" i="7"/>
  <c r="V214" i="7" s="1"/>
  <c r="L213" i="7"/>
  <c r="T213" i="7"/>
  <c r="W213" i="7" s="1"/>
  <c r="W214" i="7" s="1"/>
  <c r="U299" i="7"/>
  <c r="V299" i="7"/>
  <c r="L299" i="7"/>
  <c r="T299" i="7"/>
  <c r="W299" i="7" s="1"/>
  <c r="U438" i="7"/>
  <c r="V438" i="7"/>
  <c r="L438" i="7"/>
  <c r="T438" i="7"/>
  <c r="M438" i="7" s="1"/>
  <c r="U436" i="7"/>
  <c r="V436" i="7"/>
  <c r="L436" i="7"/>
  <c r="T436" i="7"/>
  <c r="W436" i="7" s="1"/>
  <c r="W301" i="7" l="1"/>
  <c r="V301" i="7"/>
  <c r="U190" i="7"/>
  <c r="U410" i="7"/>
  <c r="U179" i="7"/>
  <c r="U301" i="7"/>
  <c r="U373" i="7"/>
  <c r="V126" i="7"/>
  <c r="W373" i="7"/>
  <c r="U126" i="7"/>
  <c r="U314" i="7"/>
  <c r="U234" i="7"/>
  <c r="V250" i="7"/>
  <c r="V442" i="7"/>
  <c r="V179" i="7"/>
  <c r="W38" i="7"/>
  <c r="V373" i="7"/>
  <c r="V190" i="7"/>
  <c r="W234" i="7"/>
  <c r="U250" i="7"/>
  <c r="U442" i="7"/>
  <c r="W179" i="7"/>
  <c r="V234" i="7"/>
  <c r="W182" i="7"/>
  <c r="W374" i="7"/>
  <c r="W439" i="7"/>
  <c r="V87" i="7"/>
  <c r="V97" i="7"/>
  <c r="V95" i="7"/>
  <c r="T97" i="7"/>
  <c r="W97" i="7" s="1"/>
  <c r="W104" i="7"/>
  <c r="M95" i="7"/>
  <c r="W95" i="7"/>
  <c r="M377" i="7"/>
  <c r="W377" i="7"/>
  <c r="W102" i="7"/>
  <c r="W303" i="7"/>
  <c r="M238" i="7"/>
  <c r="W238" i="7"/>
  <c r="W250" i="7" s="1"/>
  <c r="M92" i="7"/>
  <c r="W92" i="7"/>
  <c r="W91" i="7"/>
  <c r="W103" i="7"/>
  <c r="M183" i="7"/>
  <c r="W183" i="7"/>
  <c r="M305" i="7"/>
  <c r="W305" i="7"/>
  <c r="V305" i="7" s="1"/>
  <c r="V314" i="7" s="1"/>
  <c r="M97" i="7"/>
  <c r="W376" i="7"/>
  <c r="V376" i="7" s="1"/>
  <c r="W181" i="7"/>
  <c r="M105" i="7"/>
  <c r="W105" i="7"/>
  <c r="W375" i="7"/>
  <c r="W438" i="7"/>
  <c r="W180" i="7"/>
  <c r="W442" i="7" l="1"/>
  <c r="W314" i="7"/>
  <c r="W126" i="7"/>
  <c r="W190" i="7"/>
  <c r="W410" i="7"/>
  <c r="V374" i="7"/>
  <c r="V410" i="7" s="1"/>
  <c r="K68" i="7"/>
  <c r="U68" i="7" s="1"/>
  <c r="K94" i="7"/>
  <c r="U94" i="7" s="1"/>
  <c r="K98" i="7"/>
  <c r="U98" i="7" s="1"/>
  <c r="K358" i="7"/>
  <c r="U358" i="7" s="1"/>
  <c r="U359" i="7" s="1"/>
  <c r="L94" i="7"/>
  <c r="L68" i="7"/>
  <c r="L98" i="7"/>
  <c r="L358" i="7"/>
  <c r="U101" i="7" l="1"/>
  <c r="U73" i="7"/>
  <c r="U443" i="7" s="1"/>
  <c r="M94" i="7"/>
  <c r="V94" i="7"/>
  <c r="T94" i="7"/>
  <c r="W94" i="7" s="1"/>
  <c r="V98" i="7"/>
  <c r="M98" i="7"/>
  <c r="M68" i="7"/>
  <c r="M358" i="7"/>
  <c r="V68" i="7"/>
  <c r="V358" i="7"/>
  <c r="V359" i="7" s="1"/>
  <c r="T358" i="7"/>
  <c r="W358" i="7" s="1"/>
  <c r="W359" i="7" s="1"/>
  <c r="T98" i="7"/>
  <c r="W98" i="7" s="1"/>
  <c r="T68" i="7"/>
  <c r="W68" i="7" s="1"/>
  <c r="V73" i="7" l="1"/>
  <c r="W101" i="7"/>
  <c r="V101" i="7"/>
  <c r="W73" i="7"/>
  <c r="O10" i="15"/>
  <c r="P10" i="15" s="1"/>
  <c r="H23" i="15"/>
  <c r="I23" i="15" s="1"/>
  <c r="O7" i="15"/>
  <c r="O9" i="15"/>
  <c r="P9" i="15" s="1"/>
  <c r="O11" i="15"/>
  <c r="P11" i="15" s="1"/>
  <c r="O12" i="15"/>
  <c r="P12" i="15" s="1"/>
  <c r="O13" i="15"/>
  <c r="P13" i="15" s="1"/>
  <c r="O14" i="15"/>
  <c r="P14" i="15" s="1"/>
  <c r="O15" i="15"/>
  <c r="P15" i="15" s="1"/>
  <c r="O16" i="15"/>
  <c r="P16" i="15" s="1"/>
  <c r="O17" i="15"/>
  <c r="P17" i="15" s="1"/>
  <c r="O18" i="15"/>
  <c r="P18" i="15" s="1"/>
  <c r="O21" i="15"/>
  <c r="P21" i="15" s="1"/>
  <c r="O22" i="15"/>
  <c r="P22" i="15" s="1"/>
  <c r="P7" i="15" l="1"/>
  <c r="H11" i="15"/>
  <c r="I11" i="15" s="1"/>
  <c r="W443" i="7"/>
  <c r="Y39" i="7" s="1"/>
  <c r="V443" i="7"/>
  <c r="H13" i="15"/>
  <c r="I13" i="15" s="1"/>
  <c r="H22" i="15"/>
  <c r="I22" i="15" s="1"/>
  <c r="H16" i="15"/>
  <c r="I16" i="15" s="1"/>
  <c r="H12" i="15"/>
  <c r="I12" i="15" s="1"/>
  <c r="H14" i="15"/>
  <c r="I14" i="15" s="1"/>
  <c r="H9" i="15"/>
  <c r="I9" i="15" s="1"/>
  <c r="J17" i="15"/>
  <c r="K17" i="15" s="1"/>
  <c r="M17" i="15"/>
  <c r="J13" i="15"/>
  <c r="K13" i="15" s="1"/>
  <c r="M13" i="15"/>
  <c r="J7" i="15"/>
  <c r="K7" i="15" s="1"/>
  <c r="M7" i="15"/>
  <c r="J18" i="15"/>
  <c r="K18" i="15" s="1"/>
  <c r="M18" i="15"/>
  <c r="J14" i="15"/>
  <c r="K14" i="15" s="1"/>
  <c r="M14" i="15"/>
  <c r="J9" i="15"/>
  <c r="K9" i="15" s="1"/>
  <c r="M9" i="15"/>
  <c r="J21" i="15"/>
  <c r="K21" i="15" s="1"/>
  <c r="M21" i="15"/>
  <c r="J15" i="15"/>
  <c r="K15" i="15" s="1"/>
  <c r="M15" i="15"/>
  <c r="J11" i="15"/>
  <c r="K11" i="15" s="1"/>
  <c r="M11" i="15"/>
  <c r="J10" i="15"/>
  <c r="K10" i="15" s="1"/>
  <c r="M10" i="15"/>
  <c r="J22" i="15"/>
  <c r="K22" i="15" s="1"/>
  <c r="M22" i="15"/>
  <c r="J16" i="15"/>
  <c r="K16" i="15" s="1"/>
  <c r="M16" i="15"/>
  <c r="J12" i="15"/>
  <c r="K12" i="15" s="1"/>
  <c r="M12" i="15"/>
  <c r="H18" i="15"/>
  <c r="I18" i="15" s="1"/>
  <c r="H7" i="15"/>
  <c r="H21" i="15"/>
  <c r="I21" i="15" s="1"/>
  <c r="H15" i="15"/>
  <c r="I15" i="15" s="1"/>
  <c r="O23" i="15"/>
  <c r="P23" i="15" s="1"/>
  <c r="H17" i="15"/>
  <c r="I17" i="15" s="1"/>
  <c r="H10" i="15"/>
  <c r="I10" i="15" s="1"/>
  <c r="W449" i="7" l="1"/>
  <c r="W453" i="7" s="1"/>
  <c r="Z36" i="7"/>
  <c r="H8" i="15"/>
  <c r="I8" i="15" s="1"/>
  <c r="I7" i="15"/>
  <c r="J23" i="15"/>
  <c r="K23" i="15" s="1"/>
  <c r="M23" i="15"/>
  <c r="O19" i="15"/>
  <c r="P19" i="15" s="1"/>
  <c r="H19" i="15"/>
  <c r="I19" i="15" s="1"/>
  <c r="O8" i="15" l="1"/>
  <c r="Y42" i="7"/>
  <c r="J19" i="15"/>
  <c r="K19" i="15" s="1"/>
  <c r="M19" i="15"/>
  <c r="O20" i="15"/>
  <c r="P20" i="15" s="1"/>
  <c r="H20" i="15"/>
  <c r="I20" i="15" s="1"/>
  <c r="I24" i="15" s="1"/>
  <c r="P8" i="15" l="1"/>
  <c r="O24" i="15"/>
  <c r="J8" i="15"/>
  <c r="K8" i="15" s="1"/>
  <c r="M8" i="15"/>
  <c r="J20" i="15"/>
  <c r="K20" i="15" s="1"/>
  <c r="M20" i="15"/>
  <c r="H24" i="15"/>
  <c r="G24" i="15"/>
  <c r="H25" i="15" l="1"/>
  <c r="P24" i="15"/>
  <c r="K24" i="15"/>
  <c r="L25" i="15" s="1"/>
  <c r="I25" i="15"/>
  <c r="G25" i="15"/>
  <c r="N25" i="15"/>
  <c r="J24" i="15"/>
  <c r="J25" i="15" s="1"/>
  <c r="K25" i="15" l="1"/>
  <c r="X410" i="49"/>
  <c r="X419" i="49" l="1"/>
  <c r="Z27" i="49" l="1"/>
  <c r="Z30" i="49" s="1"/>
  <c r="X423" i="49"/>
  <c r="X516" i="49" s="1"/>
</calcChain>
</file>

<file path=xl/sharedStrings.xml><?xml version="1.0" encoding="utf-8"?>
<sst xmlns="http://schemas.openxmlformats.org/spreadsheetml/2006/main" count="9498" uniqueCount="963">
  <si>
    <t>tit</t>
  </si>
  <si>
    <t>tipus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</si>
  <si>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</si>
  <si>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</si>
  <si>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</si>
  <si>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</si>
  <si>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</si>
  <si>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</si>
  <si>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</si>
  <si>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</si>
  <si>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</si>
  <si>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</si>
  <si>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</si>
  <si>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</si>
  <si>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</si>
  <si>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</si>
  <si>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</si>
  <si>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</si>
  <si>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</si>
  <si>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</si>
  <si>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</si>
  <si>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</si>
  <si>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</si>
  <si>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</si>
  <si>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</si>
  <si>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</si>
  <si>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</si>
  <si>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</si>
  <si>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</si>
  <si>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</si>
  <si>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</si>
  <si>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</si>
  <si>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</si>
  <si>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</si>
  <si>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</si>
  <si>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</si>
  <si>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</si>
  <si>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</si>
  <si>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</si>
  <si>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</si>
  <si>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</si>
  <si>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</si>
  <si>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</si>
  <si>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</si>
  <si>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</si>
  <si>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</si>
  <si>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</si>
  <si>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</si>
  <si>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</si>
  <si>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</si>
  <si>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</si>
  <si>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</si>
  <si>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</si>
  <si>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</si>
  <si>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</si>
  <si>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</si>
  <si>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</si>
  <si>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</si>
  <si>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</si>
  <si>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</si>
  <si>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</si>
  <si>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</si>
  <si>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</si>
  <si>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</si>
  <si>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</si>
  <si>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</si>
  <si>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</si>
  <si>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</si>
  <si>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</si>
  <si>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</si>
  <si>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</si>
  <si>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</si>
  <si>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</si>
  <si>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</si>
  <si>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</si>
  <si>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</si>
  <si>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</si>
  <si>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</si>
  <si>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</si>
  <si>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</si>
  <si>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</si>
  <si>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</si>
  <si>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</si>
  <si>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</si>
  <si>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</si>
  <si>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</si>
  <si>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</si>
  <si>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</si>
  <si>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</si>
  <si>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</si>
  <si>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</si>
  <si>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</si>
  <si>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</si>
  <si>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</si>
  <si>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</si>
  <si>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TSAI</t>
  </si>
  <si>
    <t>Tractaments de Superfícies per Aplicacions Industr</t>
  </si>
  <si>
    <t>OP1</t>
  </si>
  <si>
    <t>7</t>
  </si>
  <si>
    <t>340201</t>
  </si>
  <si>
    <t>MPAF</t>
  </si>
  <si>
    <t>Materials i processos avançats de fabricació</t>
  </si>
  <si>
    <t>340202</t>
  </si>
  <si>
    <t>FIPI</t>
  </si>
  <si>
    <t>Fiabilitat i Integritat dels Productes Industrials</t>
  </si>
  <si>
    <t>340212</t>
  </si>
  <si>
    <t>DIEL</t>
  </si>
  <si>
    <t>Disseny elèctrònic</t>
  </si>
  <si>
    <t>340213</t>
  </si>
  <si>
    <t>APEL</t>
  </si>
  <si>
    <t>Aplicacions electrònicques</t>
  </si>
  <si>
    <t>340271</t>
  </si>
  <si>
    <t>SEMA</t>
  </si>
  <si>
    <t>Selecció de materials en el Disseny Industrial</t>
  </si>
  <si>
    <t>340273</t>
  </si>
  <si>
    <t>DPMM</t>
  </si>
  <si>
    <t>Disseny i prototip de motllos i matrius</t>
  </si>
  <si>
    <t>707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</si>
  <si>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</si>
  <si>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</si>
  <si>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</si>
  <si>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</si>
  <si>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</si>
  <si>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</si>
  <si>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</si>
  <si>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</si>
  <si>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</si>
  <si>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</si>
  <si>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</si>
  <si>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</si>
  <si>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</si>
  <si>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</si>
  <si>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</si>
  <si>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</si>
  <si>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</si>
  <si>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</si>
  <si>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</si>
  <si>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</si>
  <si>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</si>
  <si>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</si>
  <si>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</si>
  <si>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</si>
  <si>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</si>
  <si>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</si>
  <si>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</si>
  <si>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</si>
  <si>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</si>
  <si>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</si>
  <si>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</si>
  <si>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</si>
  <si>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</si>
  <si>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</si>
  <si>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</si>
  <si>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</si>
  <si>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</si>
  <si>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</si>
  <si>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</si>
  <si>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</si>
  <si>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</si>
  <si>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</si>
  <si>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</si>
  <si>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</si>
  <si>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</si>
  <si>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</si>
  <si>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</si>
  <si>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</si>
  <si>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</si>
  <si>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340623</t>
  </si>
  <si>
    <t>ECUS</t>
  </si>
  <si>
    <t>Enginyeria Centrada en l'Usuari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</si>
  <si>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</si>
  <si>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</si>
  <si>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</si>
  <si>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</si>
  <si>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</si>
  <si>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</si>
  <si>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</si>
  <si>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</si>
  <si>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</si>
  <si>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</si>
  <si>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</si>
  <si>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</si>
  <si>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</si>
  <si>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</si>
  <si>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</si>
  <si>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</si>
  <si>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</si>
  <si>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</si>
  <si>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</si>
  <si>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</si>
  <si>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</si>
  <si>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</si>
  <si>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</si>
  <si>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</si>
  <si>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</si>
  <si>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</si>
  <si>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</si>
  <si>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</si>
  <si>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</si>
  <si>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</si>
  <si>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</si>
  <si>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</si>
  <si>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</si>
  <si>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</si>
  <si>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</si>
  <si>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</si>
  <si>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</si>
  <si>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</si>
  <si>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</si>
  <si>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</si>
  <si>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</si>
  <si>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</si>
  <si>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340221</t>
  </si>
  <si>
    <t>VEEH</t>
  </si>
  <si>
    <t>Vehicles elèctrics i híbrids</t>
  </si>
  <si>
    <t>340223</t>
  </si>
  <si>
    <t>SIFE</t>
  </si>
  <si>
    <t>Sistemes fotovoltaics i eòlics</t>
  </si>
  <si>
    <t>340227</t>
  </si>
  <si>
    <t>LUMI</t>
  </si>
  <si>
    <t>Luminotècnia</t>
  </si>
  <si>
    <t>340229</t>
  </si>
  <si>
    <t>GSEP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</si>
  <si>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</si>
  <si>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</si>
  <si>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</si>
  <si>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</si>
  <si>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</si>
  <si>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</si>
  <si>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</si>
  <si>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</si>
  <si>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</si>
  <si>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</si>
  <si>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</si>
  <si>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</si>
  <si>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</si>
  <si>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</si>
  <si>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</si>
  <si>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</si>
  <si>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</si>
  <si>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</si>
  <si>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</si>
  <si>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</si>
  <si>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</si>
  <si>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</si>
  <si>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</si>
  <si>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</si>
  <si>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</si>
  <si>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</si>
  <si>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</si>
  <si>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</si>
  <si>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</si>
  <si>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</si>
  <si>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</si>
  <si>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</si>
  <si>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</si>
  <si>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</si>
  <si>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ENRE</t>
  </si>
  <si>
    <t>Energies renovables</t>
  </si>
  <si>
    <t>340245</t>
  </si>
  <si>
    <t>SIIN</t>
  </si>
  <si>
    <t>Sistemes d'instrumentació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</si>
  <si>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</si>
  <si>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</si>
  <si>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</si>
  <si>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</si>
  <si>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</si>
  <si>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</si>
  <si>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</si>
  <si>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</si>
  <si>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</si>
  <si>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SDAV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</si>
  <si>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</si>
  <si>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</si>
  <si>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</si>
  <si>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</si>
  <si>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</si>
  <si>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</si>
  <si>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</si>
  <si>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</si>
  <si>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</si>
  <si>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</si>
  <si>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</si>
  <si>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</si>
  <si>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</si>
  <si>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</si>
  <si>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</si>
  <si>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</si>
  <si>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</si>
  <si>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</si>
  <si>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</si>
  <si>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</si>
  <si>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</si>
  <si>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</si>
  <si>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</si>
  <si>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</si>
  <si>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</si>
  <si>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</si>
  <si>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</si>
  <si>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</si>
  <si>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</si>
  <si>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</si>
  <si>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</si>
  <si>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</si>
  <si>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</si>
  <si>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</si>
  <si>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</si>
  <si>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</si>
  <si>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</si>
  <si>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</si>
  <si>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</si>
  <si>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</si>
  <si>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</si>
  <si>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</si>
  <si>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</si>
  <si>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</si>
  <si>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</si>
  <si>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</si>
  <si>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</si>
  <si>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</si>
  <si>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</si>
  <si>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</si>
  <si>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</si>
  <si>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</si>
  <si>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</si>
  <si>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</si>
  <si>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</si>
  <si>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</si>
  <si>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</si>
  <si>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</si>
  <si>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</si>
  <si>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</si>
  <si>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</si>
  <si>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</si>
  <si>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</si>
  <si>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</si>
  <si>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</si>
  <si>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</si>
  <si>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</si>
  <si>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</si>
  <si>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</si>
  <si>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</si>
  <si>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</si>
  <si>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</si>
  <si>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</si>
  <si>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</si>
  <si>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</si>
  <si>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</si>
  <si>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</si>
  <si>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</si>
  <si>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</si>
  <si>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</si>
  <si>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</si>
  <si>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</si>
  <si>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</si>
  <si>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</si>
  <si>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</si>
  <si>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</si>
  <si>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</si>
  <si>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</si>
  <si>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</si>
  <si>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</si>
  <si>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</si>
  <si>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</si>
  <si>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</si>
  <si>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</si>
  <si>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</si>
  <si>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</si>
  <si>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</si>
  <si>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</si>
  <si>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</si>
  <si>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</si>
  <si>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</si>
  <si>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</si>
  <si>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</si>
  <si>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</si>
  <si>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</si>
  <si>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</si>
  <si>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</si>
  <si>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</si>
  <si>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</si>
  <si>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</si>
  <si>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</si>
  <si>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</si>
  <si>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</si>
  <si>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</si>
  <si>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</si>
  <si>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</si>
  <si>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</si>
  <si>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</si>
  <si>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</si>
  <si>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</si>
  <si>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</si>
  <si>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</si>
  <si>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</si>
  <si>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</si>
  <si>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</si>
  <si>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</si>
  <si>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</si>
  <si>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</si>
  <si>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</si>
  <si>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</si>
  <si>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</si>
  <si>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</si>
  <si>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</si>
  <si>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</si>
  <si>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</si>
  <si>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</si>
  <si>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</si>
  <si>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</si>
  <si>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</si>
  <si>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</si>
  <si>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</si>
  <si>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</si>
  <si>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</si>
  <si>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</si>
  <si>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</si>
  <si>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</si>
  <si>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</si>
  <si>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</si>
  <si>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</si>
  <si>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</si>
  <si>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</si>
  <si>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</si>
  <si>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</si>
  <si>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</si>
  <si>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</si>
  <si>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</si>
  <si>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</si>
  <si>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</si>
  <si>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</si>
  <si>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</si>
  <si>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</si>
  <si>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</si>
  <si>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</si>
  <si>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</si>
  <si>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</si>
  <si>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</si>
  <si>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</si>
  <si>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</si>
  <si>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</si>
  <si>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</si>
  <si>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</si>
  <si>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</si>
  <si>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</si>
  <si>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</si>
  <si>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</si>
  <si>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</si>
  <si>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</si>
  <si>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</si>
  <si>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</si>
  <si>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</si>
  <si>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</si>
  <si>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</si>
  <si>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</si>
  <si>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</si>
  <si>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</si>
  <si>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</si>
  <si>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</si>
  <si>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</si>
  <si>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</si>
  <si>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</si>
  <si>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</si>
  <si>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</si>
  <si>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</si>
  <si>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</si>
  <si>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</si>
  <si>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</si>
  <si>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</si>
  <si>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</si>
  <si>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</si>
  <si>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</si>
  <si>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</si>
  <si>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</si>
  <si>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</si>
  <si>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</si>
  <si>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</si>
  <si>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</si>
  <si>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</si>
  <si>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</si>
  <si>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</si>
  <si>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</si>
  <si>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</si>
  <si>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</si>
  <si>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</si>
  <si>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</si>
  <si>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</si>
  <si>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</si>
  <si>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</si>
  <si>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</si>
  <si>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</si>
  <si>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</si>
  <si>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</si>
  <si>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</si>
  <si>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</si>
  <si>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</si>
  <si>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</si>
  <si>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</si>
  <si>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</si>
  <si>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</si>
  <si>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</si>
  <si>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</si>
  <si>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</si>
  <si>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</si>
  <si>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</si>
  <si>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</si>
  <si>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</si>
  <si>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</si>
  <si>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</si>
  <si>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</si>
  <si>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</si>
  <si>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</si>
  <si>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</si>
  <si>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</si>
  <si>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</si>
  <si>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</si>
  <si>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</si>
  <si>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</si>
  <si>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</si>
  <si>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</si>
  <si>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</si>
  <si>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</si>
  <si>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</si>
  <si>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</si>
  <si>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</si>
  <si>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</si>
  <si>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</si>
  <si>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</si>
  <si>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</si>
  <si>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</si>
  <si>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</si>
  <si>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</si>
  <si>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</si>
  <si>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</si>
  <si>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</si>
  <si>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</si>
  <si>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</si>
  <si>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</si>
  <si>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</si>
  <si>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</si>
  <si>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</si>
  <si>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</si>
  <si>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</si>
  <si>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</si>
  <si>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</si>
  <si>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</si>
  <si>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</si>
  <si>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</si>
  <si>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</si>
  <si>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</si>
  <si>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</si>
  <si>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</si>
  <si>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340088</t>
  </si>
  <si>
    <t>340098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</si>
  <si>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</si>
  <si>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</si>
  <si>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</si>
  <si>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</si>
  <si>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</si>
  <si>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</si>
  <si>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</si>
  <si>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Curs</t>
  </si>
  <si>
    <t>Dep.</t>
  </si>
  <si>
    <t>TOTAL</t>
  </si>
  <si>
    <t>Q1</t>
  </si>
  <si>
    <t>Q2</t>
  </si>
  <si>
    <t>punts gg</t>
  </si>
  <si>
    <t>punts gp</t>
  </si>
  <si>
    <t>Total 707</t>
  </si>
  <si>
    <t>Total 710</t>
  </si>
  <si>
    <t>Total 713</t>
  </si>
  <si>
    <t>Total 729</t>
  </si>
  <si>
    <t>Total 744</t>
  </si>
  <si>
    <t>cred</t>
  </si>
  <si>
    <t>DEKM</t>
  </si>
  <si>
    <t>percent</t>
  </si>
  <si>
    <t>cur</t>
  </si>
  <si>
    <t>assignatura</t>
  </si>
  <si>
    <t>Maxim Punts:</t>
  </si>
  <si>
    <t>2017/18</t>
  </si>
  <si>
    <t>THATC</t>
  </si>
  <si>
    <t>Variacio%</t>
  </si>
  <si>
    <t>Amb MBD</t>
  </si>
  <si>
    <t>Sense MBD</t>
  </si>
  <si>
    <t>Diferencia</t>
  </si>
  <si>
    <t>Direrencia:</t>
  </si>
  <si>
    <t>756</t>
  </si>
  <si>
    <t>B</t>
  </si>
  <si>
    <t>OBC</t>
  </si>
  <si>
    <t>Design, theory and criticism</t>
  </si>
  <si>
    <t>Design, project and environment</t>
  </si>
  <si>
    <t>Design, technology and innovation</t>
  </si>
  <si>
    <t>Design and Society</t>
  </si>
  <si>
    <t>Data Driven Design</t>
  </si>
  <si>
    <t>Design processes in complex systems</t>
  </si>
  <si>
    <t>Methods and Processes of Research in Innovative Design and Technology</t>
  </si>
  <si>
    <t>Creativity net and technology</t>
  </si>
  <si>
    <t>Innovation-Research in Design and Technology</t>
  </si>
  <si>
    <t>Total 701</t>
  </si>
  <si>
    <t>Total 702</t>
  </si>
  <si>
    <t>Total 717</t>
  </si>
  <si>
    <t>Total 749</t>
  </si>
  <si>
    <t>Màster Interuniversitari en Estudis Avançats en Disseny - Barcelona (MBDisseny)</t>
  </si>
  <si>
    <t>Assignacio de Punts:</t>
  </si>
  <si>
    <t>Variacio</t>
  </si>
  <si>
    <t>EPS - European Project Semester</t>
  </si>
  <si>
    <t>percentgg</t>
  </si>
  <si>
    <t>percentpg</t>
  </si>
  <si>
    <t>PADs</t>
  </si>
  <si>
    <t xml:space="preserve">MUESAEI </t>
  </si>
  <si>
    <t>Punts per cada TFM</t>
  </si>
  <si>
    <t>Física (curs anivellament)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</si>
  <si>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</si>
  <si>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</si>
  <si>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</si>
  <si>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</si>
  <si>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</si>
  <si>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</si>
  <si>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</si>
  <si>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</si>
  <si>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</si>
  <si>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</si>
  <si>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</si>
  <si>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TFG</t>
  </si>
  <si>
    <t>TFM</t>
  </si>
  <si>
    <t>Graus</t>
  </si>
  <si>
    <t>Punts per TFM-B</t>
  </si>
  <si>
    <t>Encarrec total</t>
  </si>
  <si>
    <t>Titulació</t>
  </si>
  <si>
    <t>Ob</t>
  </si>
  <si>
    <t>Op</t>
  </si>
  <si>
    <t>European Project Semester - Optativitat transversal a les titulacions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</si>
  <si>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</si>
  <si>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</si>
  <si>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</si>
  <si>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</si>
  <si>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</si>
  <si>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</si>
  <si>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</si>
  <si>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</si>
  <si>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</si>
  <si>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</si>
  <si>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</si>
  <si>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</si>
  <si>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</si>
  <si>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</si>
  <si>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</si>
  <si>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</si>
  <si>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</si>
  <si>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</si>
  <si>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</si>
  <si>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</si>
  <si>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</si>
  <si>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</si>
  <si>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t>PEDT</t>
  </si>
  <si>
    <t>XASF</t>
  </si>
  <si>
    <t>2018/19</t>
  </si>
  <si>
    <t>Inc%</t>
  </si>
  <si>
    <t>&lt;--</t>
  </si>
  <si>
    <t>(36,00 màxim)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</si>
  <si>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</si>
  <si>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</si>
  <si>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</si>
  <si>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</si>
  <si>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</si>
  <si>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</si>
  <si>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</si>
  <si>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</si>
  <si>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</si>
  <si>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TFG/TFM-PREX 
(Excepte EPS)</t>
  </si>
  <si>
    <t>EPS
2018/19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</si>
  <si>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</si>
  <si>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</si>
  <si>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</si>
  <si>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</si>
  <si>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</si>
  <si>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</si>
  <si>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</si>
  <si>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</si>
  <si>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</si>
  <si>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</si>
  <si>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</si>
  <si>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Prev inicial</t>
  </si>
  <si>
    <t>Difer1</t>
  </si>
  <si>
    <t>Processament i explotació de dades textuals</t>
  </si>
  <si>
    <t>(MUESAEI, MBDesign)</t>
  </si>
  <si>
    <t>MBDesign</t>
  </si>
  <si>
    <t>Paràmetres per l'ajust:</t>
  </si>
  <si>
    <t>Total PADs per departaments</t>
  </si>
  <si>
    <t>Xarxes sense fils: Tecnologies i aplicacions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</si>
  <si>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</si>
  <si>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</si>
  <si>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</si>
  <si>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</si>
  <si>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</si>
  <si>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</si>
  <si>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</si>
  <si>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</si>
  <si>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</si>
  <si>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</si>
  <si>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</si>
  <si>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</si>
  <si>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</si>
  <si>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</si>
  <si>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Assaig de Materials 1</t>
  </si>
  <si>
    <t>Assaig de Materials 2</t>
  </si>
  <si>
    <t>Mecànica i Resistencia de Materials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</si>
  <si>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</si>
  <si>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</si>
  <si>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</si>
  <si>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</si>
  <si>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</si>
  <si>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</si>
  <si>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</si>
  <si>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</si>
  <si>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A109</t>
  </si>
  <si>
    <t>Aula informàtica A111</t>
  </si>
  <si>
    <t>Aula informàtica B101</t>
  </si>
  <si>
    <t>valor 
màxim</t>
  </si>
  <si>
    <t>capacitat
màxima</t>
  </si>
  <si>
    <t>matrícula i
encàrrec 
docent</t>
  </si>
  <si>
    <t>Num</t>
  </si>
  <si>
    <t>(3) Es procurarà una capacitat de 9 estudiants (en lloc de 12) en les assignatures en que sigui possible</t>
  </si>
  <si>
    <t>340230</t>
  </si>
  <si>
    <t>APME</t>
  </si>
  <si>
    <t>Aplicacions de Motors Elèctrics</t>
  </si>
  <si>
    <t>340459</t>
  </si>
  <si>
    <t>340460</t>
  </si>
  <si>
    <t>TMIN</t>
  </si>
  <si>
    <t>Tècniques de manteniment industrial</t>
  </si>
  <si>
    <t>v5 - Aprovat Junta 22/3/2018</t>
  </si>
  <si>
    <t>Total 709</t>
  </si>
  <si>
    <t>Total 712</t>
  </si>
  <si>
    <t>Total 723</t>
  </si>
  <si>
    <t>Total 732</t>
  </si>
  <si>
    <t>Total 737</t>
  </si>
  <si>
    <t>Total 748</t>
  </si>
  <si>
    <t>Total 756</t>
  </si>
  <si>
    <t xml:space="preserve">TOTAL </t>
  </si>
  <si>
    <t>Total TFG+TFM</t>
  </si>
  <si>
    <t>Total TFG</t>
  </si>
  <si>
    <t>Total TFM</t>
  </si>
  <si>
    <t>PADs/TFG</t>
  </si>
  <si>
    <t>PADs/TFM</t>
  </si>
  <si>
    <t>PADs/PREX</t>
  </si>
  <si>
    <t>Total PREX</t>
  </si>
  <si>
    <t>2019/20</t>
  </si>
  <si>
    <t>Difer</t>
  </si>
  <si>
    <t>Encarrec Docent</t>
  </si>
  <si>
    <t>Encàrrec Docent EPSEVG 2019/20.  Històric per departaments</t>
  </si>
  <si>
    <t>2019/20 proposat</t>
  </si>
  <si>
    <t>1)</t>
  </si>
  <si>
    <t>2)</t>
  </si>
  <si>
    <t>3)</t>
  </si>
  <si>
    <t>EPSEVG Encàrrec 2019/20</t>
  </si>
  <si>
    <t>Encàrrec D.</t>
  </si>
  <si>
    <t>Inc. respecte any anterior =</t>
  </si>
  <si>
    <t>MPI</t>
  </si>
  <si>
    <t>Assignatures compartides entre departaments: Acords de repartiment 2019/20</t>
  </si>
  <si>
    <r>
      <t xml:space="preserve">
ENCÀRREC DOCENT EPSEVG -  2019/20
</t>
    </r>
    <r>
      <rPr>
        <b/>
        <sz val="10"/>
        <color rgb="FFC00000"/>
        <rFont val="Arial"/>
        <family val="2"/>
      </rPr>
      <t xml:space="preserve">v2 - Esborrany 26/2/2019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</si>
  <si>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degut a  un decrement en les previsions de matricula</t>
  </si>
  <si>
    <t xml:space="preserve">Assignació al departament 717 de la major part dels professors i assignatures </t>
  </si>
  <si>
    <t>Total Encàrrec EPSEVG (PADs):</t>
  </si>
  <si>
    <t>TFG=0,40 PADs,   TFM=0,40 PADs,  PREX=0,06 PADs  Hores opt=4h/s</t>
  </si>
  <si>
    <t>Fora d'encàrrec</t>
  </si>
  <si>
    <t xml:space="preserve">Total </t>
  </si>
  <si>
    <t>Encàrrec docent</t>
  </si>
  <si>
    <t xml:space="preserve">codi: </t>
  </si>
  <si>
    <t>VGA-016</t>
  </si>
  <si>
    <t>VGA-017</t>
  </si>
  <si>
    <t>VGA-018</t>
  </si>
  <si>
    <t>VGA-020</t>
  </si>
  <si>
    <t>VGA-024</t>
  </si>
  <si>
    <t>VGA-028</t>
  </si>
  <si>
    <t>VGA-027</t>
  </si>
  <si>
    <t>VGA-040</t>
  </si>
  <si>
    <t>VGA-120</t>
  </si>
  <si>
    <t>VGA-118</t>
  </si>
  <si>
    <t>VGA-116</t>
  </si>
  <si>
    <t>VGA-115</t>
  </si>
  <si>
    <t>VGA-114</t>
  </si>
  <si>
    <t>VGA-106</t>
  </si>
  <si>
    <t>VGA-104</t>
  </si>
  <si>
    <t>VGA-123</t>
  </si>
  <si>
    <t>Aula informàtica A123</t>
  </si>
  <si>
    <t>VGA-111</t>
  </si>
  <si>
    <t>VGA-109</t>
  </si>
  <si>
    <t>VGA-108</t>
  </si>
  <si>
    <t>VGA-107</t>
  </si>
  <si>
    <t>VGA-105</t>
  </si>
  <si>
    <t>VGA-162</t>
  </si>
  <si>
    <t>VGB-101</t>
  </si>
  <si>
    <t>Aula informàtica A108</t>
  </si>
  <si>
    <t>Aula informàtica A107</t>
  </si>
  <si>
    <t>Aula informàtica A105</t>
  </si>
  <si>
    <t>Aula informàtica A162</t>
  </si>
  <si>
    <t>VGA-029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</si>
  <si>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VGA-020 i VGA-029: la capacitat de 15 estudiants prevista implica la realització de dos torns de com a màxim 8 estudiants cadascun, que corresponen a  4 (o 2) llocs de treball amb 2 (o 4) estudiants per cada lloc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</si>
  <si>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VGA-115 i VGA-116, s’ha previst una capacitat inferior a 20 a les assignatures següents: </t>
    </r>
  </si>
  <si>
    <t>exc=</t>
  </si>
  <si>
    <t>tipus
UPC</t>
  </si>
  <si>
    <t>del nombre d'estudiants de nou ingrès</t>
  </si>
  <si>
    <t>Decrement en el nombre de grups de laboratori a 7 assignatures del dept. 702</t>
  </si>
  <si>
    <t>Maquetes i Prototips</t>
  </si>
  <si>
    <t>VGA-025</t>
  </si>
  <si>
    <t>VGA-023</t>
  </si>
  <si>
    <t>Disseny Producte</t>
  </si>
  <si>
    <t xml:space="preserve">- Capacitat = 17 : N4 : SIEK; Capacitat = 16 :  K4 : ELDI;  K5: ELAN, SIDI;  E6: INEL.   Capacitat = 14 : DM7: APEL.    </t>
  </si>
  <si>
    <t>- Capacitat = 12:  R2: SENS , SETR, INAM</t>
  </si>
  <si>
    <t xml:space="preserve">1) </t>
  </si>
  <si>
    <t>4)</t>
  </si>
  <si>
    <t xml:space="preserve">abans assignades a la unitat 340 ( DIGR, EXAR, ESTE, DS) </t>
  </si>
  <si>
    <t>i canvis en el repartiment de punts d'assignatures compartides entre departaments</t>
  </si>
  <si>
    <t>Increment de grups de  laboratori a 9 assignatures del departament 701</t>
  </si>
  <si>
    <t>al Grau en Eng. Informàtica, degut a l'increment als ultims anys</t>
  </si>
  <si>
    <t>Desaparició de la unitat 340 de l’encàrrec docent de l’EPSEVG</t>
  </si>
  <si>
    <t>ajuste</t>
  </si>
  <si>
    <r>
      <t xml:space="preserve">
ENCÀRREC DOCENT EPSEVG -  2019/20
</t>
    </r>
    <r>
      <rPr>
        <b/>
        <sz val="10"/>
        <color rgb="FFC00000"/>
        <rFont val="Arial"/>
        <family val="2"/>
      </rPr>
      <t>Aprovat Junta d'Escola 7/03/2019</t>
    </r>
    <r>
      <rPr>
        <b/>
        <sz val="10"/>
        <rFont val="Arial"/>
        <family val="2"/>
      </rPr>
      <t xml:space="preserve">
Ordenat per: Departaments
</t>
    </r>
    <r>
      <rPr>
        <sz val="10"/>
        <rFont val="Arial"/>
        <family val="2"/>
      </rPr>
      <t>nom assignatura</t>
    </r>
  </si>
  <si>
    <t>Aprovat Junta d'Escola 7/03/2019</t>
  </si>
  <si>
    <r>
      <rPr>
        <b/>
        <sz val="10"/>
        <rFont val="Arial"/>
        <family val="2"/>
      </rPr>
      <t xml:space="preserve">
ENCÀRREC DOCENT EPSEVG -  2019/20
</t>
    </r>
    <r>
      <rPr>
        <b/>
        <sz val="10"/>
        <color rgb="FFC00000"/>
        <rFont val="Arial"/>
        <family val="2"/>
      </rPr>
      <t xml:space="preserve">Aprovat Junta d'Escola 7/03/2019 </t>
    </r>
    <r>
      <rPr>
        <sz val="10"/>
        <rFont val="Arial"/>
        <family val="2"/>
      </rPr>
      <t xml:space="preserve">
Ordenat per: Titulacions i cursos.
nom assignatura</t>
    </r>
  </si>
  <si>
    <t>Proposta provisional d'encàrrec de docència reglada de grau i màster</t>
  </si>
  <si>
    <t>Centre:  EPSEVG</t>
  </si>
  <si>
    <r>
      <t>CURS:</t>
    </r>
    <r>
      <rPr>
        <b/>
        <sz val="10"/>
        <color indexed="10"/>
        <rFont val="Arial"/>
        <family val="2"/>
      </rPr>
      <t xml:space="preserve"> 2019/20</t>
    </r>
  </si>
  <si>
    <t>(1) La unitat acadèmica ha de ser un codi dels que figuren a la pestanya «Unitats acadèmiques»</t>
  </si>
  <si>
    <t xml:space="preserve">(2) Tipus assignatura: Obligatòria (Ob), Optativa (Op), TFG/TFM </t>
  </si>
  <si>
    <t>(3) Crèdits ECTS de l'assignatura. Si es vol utilitzar la fórmula de càlcul (4) s'han d'informar, en cas contrari es pot deixar en blanc</t>
  </si>
  <si>
    <t>(4) Camp calculat. S'autoalimenta a l'omplir les caselles de Crèdits, grups i hores. Pot canviar-se per un valor posat a mà</t>
  </si>
  <si>
    <t>(6) El total és la suma (camp calculat)</t>
  </si>
  <si>
    <t>Les columnes on l'encapçalament està en fons groc s'han d'omplir obligatòriament</t>
  </si>
  <si>
    <t>UA (1)</t>
  </si>
  <si>
    <t>Tipus Assignatura (2)</t>
  </si>
  <si>
    <t>Codi Assignatura</t>
  </si>
  <si>
    <t>Nom Assignatura</t>
  </si>
  <si>
    <t>Crèdits ECTS (3)</t>
  </si>
  <si>
    <t>Punts Docents Totals 
(4)</t>
  </si>
  <si>
    <t xml:space="preserve">GRUPS Q1/Anual (5) </t>
  </si>
  <si>
    <t>GRUPS Q2 (5)</t>
  </si>
  <si>
    <t>Programació d'hores</t>
  </si>
  <si>
    <t>Informació Addicional</t>
  </si>
  <si>
    <t>H programades per ECTS</t>
  </si>
  <si>
    <t>G</t>
  </si>
  <si>
    <t>AD</t>
  </si>
  <si>
    <t>Total (6)</t>
  </si>
  <si>
    <t>Lletra 
Titulació</t>
  </si>
  <si>
    <t>Nom Titulació - EPSEVG</t>
  </si>
  <si>
    <t>Màster Universitari en Estudis Avançats en Disseny - Barcelona (MBDesign), Coordinat per l'ETSAB</t>
  </si>
  <si>
    <t>Codi de la unitat acadèmica</t>
  </si>
  <si>
    <t>Sigles</t>
  </si>
  <si>
    <t>Nom complet</t>
  </si>
  <si>
    <t>200</t>
  </si>
  <si>
    <t>FME</t>
  </si>
  <si>
    <t>Facultat de Matemàtiques i Estadística</t>
  </si>
  <si>
    <t>205</t>
  </si>
  <si>
    <t>ESEIAAT</t>
  </si>
  <si>
    <t>Escola Superior d'Enginyeries Industrial, Aeroespacial i Audiovisual de Terrassa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</si>
  <si>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</si>
  <si>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</si>
  <si>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</si>
  <si>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</si>
  <si>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</si>
  <si>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</si>
  <si>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</si>
  <si>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</si>
  <si>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</si>
  <si>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</si>
  <si>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</si>
  <si>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</si>
  <si>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</si>
  <si>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</si>
  <si>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</si>
  <si>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</si>
  <si>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</si>
  <si>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</si>
  <si>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</si>
  <si>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</si>
  <si>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</si>
  <si>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</si>
  <si>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</si>
  <si>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</si>
  <si>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</si>
  <si>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</si>
  <si>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</si>
  <si>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</si>
  <si>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</si>
  <si>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</si>
  <si>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</si>
  <si>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</si>
  <si>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</si>
  <si>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</si>
  <si>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</si>
  <si>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ESAB</t>
  </si>
  <si>
    <t>Escola Superior d'Agricultura de Barcelona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</si>
  <si>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</si>
  <si>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</si>
  <si>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</si>
  <si>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</si>
  <si>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</si>
  <si>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</si>
  <si>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</si>
  <si>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</si>
  <si>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</si>
  <si>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</si>
  <si>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Institut de Tècniques Energètiques</t>
  </si>
  <si>
    <t>480</t>
  </si>
  <si>
    <t>IS.UPC</t>
  </si>
  <si>
    <t>Institut Universitari de Recerca en Ciència i Tecnologies de la Sostenibilitat</t>
  </si>
  <si>
    <t>Departament d'Arquitectura de Computadors</t>
  </si>
  <si>
    <t>Departament de Ciència dels Materials i Enginyeria Metal·lúrgica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</si>
  <si>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</si>
  <si>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</si>
  <si>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</si>
  <si>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</si>
  <si>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</si>
  <si>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715</t>
  </si>
  <si>
    <t>EIO</t>
  </si>
  <si>
    <t>Departament d'Estadística i Investigació Operativa</t>
  </si>
  <si>
    <t>Departament d'Expressió Gràfica a l'Enginyeria</t>
  </si>
  <si>
    <t>Departament de Ciències de la Computació</t>
  </si>
  <si>
    <t>724</t>
  </si>
  <si>
    <t>MMT</t>
  </si>
  <si>
    <t>Departament de Màquines i Motors Tèrmics</t>
  </si>
  <si>
    <t>Departament de Mecànica de Fluids</t>
  </si>
  <si>
    <t>731</t>
  </si>
  <si>
    <t>OO</t>
  </si>
  <si>
    <t>Departament d'Òptica i Optometria</t>
  </si>
  <si>
    <t>Departament d'Organització d'Empreses</t>
  </si>
  <si>
    <t>735</t>
  </si>
  <si>
    <t>PA</t>
  </si>
  <si>
    <t>Departament de Projectes Arquitectònics</t>
  </si>
  <si>
    <t>Departament de Resistència de Materials i Estructures a l'Enginyeria</t>
  </si>
  <si>
    <t>TSC</t>
  </si>
  <si>
    <t>Departament de Teoria del Senyal i Comunicacions</t>
  </si>
  <si>
    <t>740</t>
  </si>
  <si>
    <t>UOT</t>
  </si>
  <si>
    <t>Departament d'Urbanisme i Ordenació del Territori</t>
  </si>
  <si>
    <t>742</t>
  </si>
  <si>
    <t>CEN</t>
  </si>
  <si>
    <t>Departament de Ciència i Enginyeria Nàutiques</t>
  </si>
  <si>
    <t>Departament d'Enginyeria Telemàtica</t>
  </si>
  <si>
    <t>745</t>
  </si>
  <si>
    <t>EAB</t>
  </si>
  <si>
    <t>Departament d'Enginyeria Agroalimentària i Biotecnologia</t>
  </si>
  <si>
    <t>747</t>
  </si>
  <si>
    <t>ESSI</t>
  </si>
  <si>
    <t>Departament d'Enginyeria de Serveis i Sistemes d'Informació</t>
  </si>
  <si>
    <t>Departament de Física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</si>
  <si>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</si>
  <si>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</si>
  <si>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</si>
  <si>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</si>
  <si>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</si>
  <si>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</si>
  <si>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</si>
  <si>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752</t>
  </si>
  <si>
    <t>RA</t>
  </si>
  <si>
    <t>Departament de Representació a l'Arquitectura</t>
  </si>
  <si>
    <t>753</t>
  </si>
  <si>
    <t>TA</t>
  </si>
  <si>
    <t>Departament de Tecnologia de l’Arquitectura</t>
  </si>
  <si>
    <t>Departament de Teoria i Història de l'Arquitectura i Tècniques de Comunicació</t>
  </si>
  <si>
    <t>758</t>
  </si>
  <si>
    <t>EPC</t>
  </si>
  <si>
    <t>Departament d'Enginyeria de Projectes i de la Construcció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</si>
</sst>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\ _€"/>
  </numFmts>
  <fonts count="8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7030A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rgb="FF7030A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7030A0"/>
      <name val="Arial Narrow"/>
      <family val="2"/>
    </font>
    <font>
      <sz val="10"/>
      <color rgb="FF7030A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12"/>
      <color rgb="FF0000FF"/>
      <name val="Arial Narrow"/>
      <family val="2"/>
    </font>
    <font>
      <b/>
      <sz val="10"/>
      <color rgb="FF008000"/>
      <name val="Arial"/>
      <family val="2"/>
    </font>
    <font>
      <sz val="9"/>
      <color rgb="FFC00000"/>
      <name val="Arial"/>
      <family val="2"/>
    </font>
    <font>
      <b/>
      <sz val="9"/>
      <color rgb="FF008000"/>
      <name val="Arial"/>
      <family val="2"/>
    </font>
    <font>
      <b/>
      <sz val="9"/>
      <color rgb="FFC0000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 Narrow"/>
      <family val="2"/>
    </font>
    <font>
      <b/>
      <sz val="12"/>
      <color rgb="FFFF0000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9"/>
      <color rgb="FF0000FF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4" fillId="0" borderId="0"/>
    <xf numFmtId="0" fontId="74" fillId="0" borderId="0"/>
    <xf numFmtId="0" fontId="2" fillId="0" borderId="0"/>
    <xf numFmtId="0" fontId="74" fillId="0" borderId="0"/>
  </cellStyleXfs>
  <cellXfs count="714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4" borderId="20" xfId="0" applyNumberFormat="1" applyFont="1" applyFill="1" applyBorder="1" applyAlignment="1">
      <alignment horizontal="right" wrapText="1"/>
    </xf>
    <xf numFmtId="165" fontId="2" fillId="0" borderId="22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17" xfId="0" applyNumberFormat="1" applyFont="1" applyBorder="1" applyAlignment="1">
      <alignment horizontal="right" wrapText="1"/>
    </xf>
    <xf numFmtId="165" fontId="2" fillId="0" borderId="19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6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2" fillId="0" borderId="4" xfId="0" quotePrefix="1" applyFont="1" applyBorder="1"/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2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wrapText="1"/>
    </xf>
    <xf numFmtId="0" fontId="0" fillId="0" borderId="5" xfId="0" applyBorder="1"/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" fillId="0" borderId="0" xfId="0" quotePrefix="1" applyFont="1" applyBorder="1"/>
    <xf numFmtId="0" fontId="15" fillId="0" borderId="35" xfId="0" applyFont="1" applyBorder="1" applyAlignment="1">
      <alignment horizontal="right"/>
    </xf>
    <xf numFmtId="0" fontId="15" fillId="0" borderId="37" xfId="0" applyFont="1" applyBorder="1"/>
    <xf numFmtId="0" fontId="0" fillId="0" borderId="38" xfId="0" applyFont="1" applyBorder="1" applyAlignment="1">
      <alignment horizontal="right"/>
    </xf>
    <xf numFmtId="0" fontId="15" fillId="0" borderId="40" xfId="0" applyFont="1" applyBorder="1"/>
    <xf numFmtId="0" fontId="0" fillId="0" borderId="41" xfId="0" applyFont="1" applyBorder="1" applyAlignment="1">
      <alignment horizontal="right"/>
    </xf>
    <xf numFmtId="0" fontId="15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39" xfId="0" applyFont="1" applyBorder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8" fillId="0" borderId="39" xfId="0" applyFont="1" applyBorder="1"/>
    <xf numFmtId="0" fontId="7" fillId="0" borderId="5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4" fillId="0" borderId="0" xfId="0" applyNumberFormat="1" applyFont="1"/>
    <xf numFmtId="2" fontId="12" fillId="0" borderId="0" xfId="0" applyNumberFormat="1" applyFont="1" applyAlignment="1">
      <alignment horizontal="right"/>
    </xf>
    <xf numFmtId="165" fontId="13" fillId="0" borderId="0" xfId="0" applyNumberFormat="1" applyFont="1" applyBorder="1"/>
    <xf numFmtId="165" fontId="17" fillId="0" borderId="0" xfId="0" applyNumberFormat="1" applyFont="1"/>
    <xf numFmtId="165" fontId="14" fillId="0" borderId="0" xfId="0" applyNumberFormat="1" applyFont="1"/>
    <xf numFmtId="165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35" xfId="0" applyFont="1" applyBorder="1"/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5" fillId="0" borderId="35" xfId="0" applyFont="1" applyBorder="1"/>
    <xf numFmtId="2" fontId="2" fillId="0" borderId="6" xfId="0" applyNumberFormat="1" applyFont="1" applyBorder="1"/>
    <xf numFmtId="165" fontId="2" fillId="0" borderId="39" xfId="0" applyNumberFormat="1" applyFont="1" applyBorder="1" applyAlignment="1">
      <alignment wrapText="1"/>
    </xf>
    <xf numFmtId="165" fontId="2" fillId="0" borderId="58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10" fontId="19" fillId="0" borderId="0" xfId="0" applyNumberFormat="1" applyFont="1"/>
    <xf numFmtId="10" fontId="19" fillId="0" borderId="0" xfId="0" applyNumberFormat="1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5" xfId="0" applyFont="1" applyBorder="1"/>
    <xf numFmtId="10" fontId="18" fillId="0" borderId="5" xfId="0" applyNumberFormat="1" applyFont="1" applyBorder="1" applyAlignment="1">
      <alignment horizontal="right"/>
    </xf>
    <xf numFmtId="10" fontId="18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10" fontId="19" fillId="0" borderId="5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 horizontal="right"/>
    </xf>
    <xf numFmtId="0" fontId="19" fillId="0" borderId="4" xfId="0" applyFont="1" applyBorder="1"/>
    <xf numFmtId="0" fontId="19" fillId="0" borderId="5" xfId="0" quotePrefix="1" applyFont="1" applyBorder="1"/>
    <xf numFmtId="0" fontId="19" fillId="0" borderId="0" xfId="0" applyFont="1" applyBorder="1"/>
    <xf numFmtId="0" fontId="19" fillId="0" borderId="0" xfId="0" quotePrefix="1" applyFont="1" applyBorder="1"/>
    <xf numFmtId="0" fontId="19" fillId="0" borderId="0" xfId="0" applyFont="1" applyBorder="1" applyAlignment="1">
      <alignment horizontal="left"/>
    </xf>
    <xf numFmtId="165" fontId="19" fillId="0" borderId="0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9" fillId="0" borderId="4" xfId="0" quotePrefix="1" applyFont="1" applyBorder="1"/>
    <xf numFmtId="0" fontId="1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8" fillId="4" borderId="0" xfId="0" applyFont="1" applyFill="1"/>
    <xf numFmtId="10" fontId="19" fillId="4" borderId="0" xfId="0" applyNumberFormat="1" applyFont="1" applyFill="1"/>
    <xf numFmtId="10" fontId="19" fillId="4" borderId="0" xfId="0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/>
    <xf numFmtId="0" fontId="21" fillId="0" borderId="0" xfId="0" quotePrefix="1" applyFont="1" applyFill="1" applyBorder="1"/>
    <xf numFmtId="165" fontId="22" fillId="0" borderId="0" xfId="0" applyNumberFormat="1" applyFont="1"/>
    <xf numFmtId="2" fontId="25" fillId="0" borderId="0" xfId="0" applyNumberFormat="1" applyFont="1"/>
    <xf numFmtId="165" fontId="23" fillId="0" borderId="0" xfId="0" applyNumberFormat="1" applyFont="1" applyAlignment="1">
      <alignment horizontal="right"/>
    </xf>
    <xf numFmtId="0" fontId="24" fillId="0" borderId="66" xfId="0" applyFont="1" applyBorder="1" applyAlignment="1">
      <alignment vertical="center"/>
    </xf>
    <xf numFmtId="0" fontId="24" fillId="0" borderId="66" xfId="0" applyFont="1" applyBorder="1" applyAlignment="1">
      <alignment horizontal="right" vertical="center"/>
    </xf>
    <xf numFmtId="0" fontId="26" fillId="0" borderId="67" xfId="0" applyFont="1" applyBorder="1" applyAlignment="1">
      <alignment horizontal="right" vertical="center"/>
    </xf>
    <xf numFmtId="0" fontId="24" fillId="0" borderId="51" xfId="0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0" fontId="26" fillId="0" borderId="64" xfId="0" applyFont="1" applyBorder="1" applyAlignment="1">
      <alignment horizontal="right" vertical="center"/>
    </xf>
    <xf numFmtId="0" fontId="16" fillId="0" borderId="0" xfId="0" applyFont="1"/>
    <xf numFmtId="2" fontId="1" fillId="0" borderId="6" xfId="0" applyNumberFormat="1" applyFont="1" applyBorder="1" applyAlignment="1">
      <alignment horizontal="right"/>
    </xf>
    <xf numFmtId="165" fontId="12" fillId="0" borderId="0" xfId="0" applyNumberFormat="1" applyFont="1" applyBorder="1"/>
    <xf numFmtId="0" fontId="28" fillId="0" borderId="36" xfId="0" applyFont="1" applyBorder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0" fontId="19" fillId="6" borderId="5" xfId="0" applyNumberFormat="1" applyFont="1" applyFill="1" applyBorder="1" applyAlignment="1">
      <alignment horizontal="right"/>
    </xf>
    <xf numFmtId="165" fontId="10" fillId="0" borderId="0" xfId="0" applyNumberFormat="1" applyFont="1"/>
    <xf numFmtId="0" fontId="0" fillId="0" borderId="0" xfId="0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65" fontId="6" fillId="0" borderId="5" xfId="0" applyNumberFormat="1" applyFont="1" applyBorder="1" applyAlignment="1">
      <alignment horizontal="right"/>
    </xf>
    <xf numFmtId="0" fontId="6" fillId="0" borderId="0" xfId="0" applyFont="1"/>
    <xf numFmtId="0" fontId="2" fillId="0" borderId="16" xfId="0" applyFont="1" applyBorder="1" applyAlignment="1">
      <alignment horizontal="left"/>
    </xf>
    <xf numFmtId="0" fontId="2" fillId="4" borderId="53" xfId="0" applyFont="1" applyFill="1" applyBorder="1" applyAlignment="1">
      <alignment wrapText="1"/>
    </xf>
    <xf numFmtId="0" fontId="1" fillId="4" borderId="53" xfId="0" applyFont="1" applyFill="1" applyBorder="1" applyAlignment="1">
      <alignment wrapText="1"/>
    </xf>
    <xf numFmtId="165" fontId="10" fillId="0" borderId="0" xfId="0" applyNumberFormat="1" applyFont="1" applyAlignment="1">
      <alignment horizontal="right"/>
    </xf>
    <xf numFmtId="0" fontId="2" fillId="0" borderId="14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0" xfId="0" quotePrefix="1" applyAlignment="1">
      <alignment horizontal="left"/>
    </xf>
    <xf numFmtId="0" fontId="19" fillId="0" borderId="2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42" xfId="0" applyFont="1" applyBorder="1"/>
    <xf numFmtId="0" fontId="4" fillId="0" borderId="14" xfId="0" applyFont="1" applyBorder="1" applyAlignment="1">
      <alignment horizontal="right"/>
    </xf>
    <xf numFmtId="0" fontId="4" fillId="0" borderId="44" xfId="0" applyFont="1" applyBorder="1"/>
    <xf numFmtId="0" fontId="4" fillId="0" borderId="43" xfId="0" applyFont="1" applyBorder="1"/>
    <xf numFmtId="0" fontId="4" fillId="0" borderId="45" xfId="0" applyFont="1" applyBorder="1"/>
    <xf numFmtId="0" fontId="6" fillId="0" borderId="48" xfId="0" applyFont="1" applyBorder="1"/>
    <xf numFmtId="0" fontId="2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167" fontId="31" fillId="0" borderId="0" xfId="0" applyNumberFormat="1" applyFont="1"/>
    <xf numFmtId="0" fontId="33" fillId="0" borderId="0" xfId="0" applyFont="1"/>
    <xf numFmtId="2" fontId="33" fillId="0" borderId="0" xfId="0" applyNumberFormat="1" applyFont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/>
    <xf numFmtId="165" fontId="36" fillId="0" borderId="0" xfId="0" applyNumberFormat="1" applyFont="1" applyAlignment="1">
      <alignment horizontal="right"/>
    </xf>
    <xf numFmtId="0" fontId="37" fillId="0" borderId="5" xfId="0" applyFont="1" applyBorder="1"/>
    <xf numFmtId="0" fontId="37" fillId="0" borderId="5" xfId="0" applyFont="1" applyBorder="1" applyAlignment="1">
      <alignment horizontal="left"/>
    </xf>
    <xf numFmtId="0" fontId="37" fillId="0" borderId="5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0" fontId="39" fillId="0" borderId="5" xfId="0" applyFont="1" applyBorder="1" applyAlignment="1">
      <alignment horizontal="right"/>
    </xf>
    <xf numFmtId="0" fontId="40" fillId="0" borderId="5" xfId="0" applyFont="1" applyBorder="1" applyAlignment="1">
      <alignment horizontal="right"/>
    </xf>
    <xf numFmtId="0" fontId="40" fillId="0" borderId="5" xfId="0" applyFont="1" applyBorder="1" applyAlignment="1">
      <alignment horizontal="left"/>
    </xf>
    <xf numFmtId="0" fontId="41" fillId="0" borderId="5" xfId="0" applyFont="1" applyBorder="1" applyAlignment="1">
      <alignment horizontal="right"/>
    </xf>
    <xf numFmtId="10" fontId="31" fillId="0" borderId="0" xfId="0" applyNumberFormat="1" applyFont="1"/>
    <xf numFmtId="10" fontId="33" fillId="0" borderId="0" xfId="0" applyNumberFormat="1" applyFont="1"/>
    <xf numFmtId="165" fontId="31" fillId="0" borderId="0" xfId="0" applyNumberFormat="1" applyFont="1" applyBorder="1"/>
    <xf numFmtId="0" fontId="31" fillId="0" borderId="0" xfId="0" quotePrefix="1" applyFont="1"/>
    <xf numFmtId="165" fontId="39" fillId="0" borderId="5" xfId="0" applyNumberFormat="1" applyFont="1" applyBorder="1" applyAlignment="1">
      <alignment horizontal="right"/>
    </xf>
    <xf numFmtId="167" fontId="39" fillId="0" borderId="5" xfId="0" applyNumberFormat="1" applyFont="1" applyBorder="1" applyAlignment="1">
      <alignment horizontal="right"/>
    </xf>
    <xf numFmtId="2" fontId="41" fillId="0" borderId="5" xfId="0" applyNumberFormat="1" applyFont="1" applyBorder="1" applyAlignment="1">
      <alignment horizontal="right"/>
    </xf>
    <xf numFmtId="165" fontId="41" fillId="0" borderId="5" xfId="0" applyNumberFormat="1" applyFont="1" applyBorder="1"/>
    <xf numFmtId="165" fontId="44" fillId="0" borderId="5" xfId="0" applyNumberFormat="1" applyFont="1" applyBorder="1"/>
    <xf numFmtId="10" fontId="44" fillId="0" borderId="5" xfId="0" applyNumberFormat="1" applyFont="1" applyBorder="1" applyAlignment="1">
      <alignment horizontal="right"/>
    </xf>
    <xf numFmtId="165" fontId="44" fillId="0" borderId="5" xfId="0" applyNumberFormat="1" applyFont="1" applyBorder="1" applyAlignment="1">
      <alignment horizontal="right"/>
    </xf>
    <xf numFmtId="167" fontId="44" fillId="0" borderId="5" xfId="0" applyNumberFormat="1" applyFont="1" applyBorder="1"/>
    <xf numFmtId="0" fontId="47" fillId="0" borderId="0" xfId="0" applyFont="1"/>
    <xf numFmtId="167" fontId="48" fillId="0" borderId="0" xfId="0" applyNumberFormat="1" applyFont="1"/>
    <xf numFmtId="0" fontId="48" fillId="0" borderId="0" xfId="0" applyFont="1"/>
    <xf numFmtId="167" fontId="50" fillId="0" borderId="0" xfId="0" applyNumberFormat="1" applyFont="1"/>
    <xf numFmtId="0" fontId="50" fillId="0" borderId="0" xfId="0" applyFont="1" applyAlignment="1">
      <alignment horizontal="right"/>
    </xf>
    <xf numFmtId="0" fontId="19" fillId="0" borderId="69" xfId="0" applyFont="1" applyBorder="1" applyAlignment="1">
      <alignment horizontal="left" vertical="top"/>
    </xf>
    <xf numFmtId="0" fontId="19" fillId="0" borderId="33" xfId="0" applyFont="1" applyBorder="1" applyAlignment="1">
      <alignment horizontal="left" vertical="top"/>
    </xf>
    <xf numFmtId="10" fontId="19" fillId="0" borderId="33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0" fontId="19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0" xfId="0" applyNumberFormat="1" applyFont="1"/>
    <xf numFmtId="165" fontId="25" fillId="0" borderId="0" xfId="0" applyNumberFormat="1" applyFont="1" applyAlignment="1">
      <alignment horizontal="left"/>
    </xf>
    <xf numFmtId="2" fontId="51" fillId="0" borderId="0" xfId="0" applyNumberFormat="1" applyFont="1"/>
    <xf numFmtId="2" fontId="48" fillId="0" borderId="0" xfId="0" applyNumberFormat="1" applyFont="1"/>
    <xf numFmtId="2" fontId="32" fillId="0" borderId="0" xfId="0" applyNumberFormat="1" applyFont="1"/>
    <xf numFmtId="0" fontId="52" fillId="0" borderId="0" xfId="0" applyFont="1"/>
    <xf numFmtId="0" fontId="53" fillId="0" borderId="5" xfId="0" applyFont="1" applyBorder="1" applyAlignment="1">
      <alignment horizontal="right"/>
    </xf>
    <xf numFmtId="165" fontId="53" fillId="0" borderId="5" xfId="0" applyNumberFormat="1" applyFont="1" applyBorder="1"/>
    <xf numFmtId="2" fontId="34" fillId="0" borderId="0" xfId="0" applyNumberFormat="1" applyFont="1"/>
    <xf numFmtId="2" fontId="42" fillId="0" borderId="0" xfId="0" applyNumberFormat="1" applyFont="1"/>
    <xf numFmtId="2" fontId="53" fillId="0" borderId="5" xfId="0" applyNumberFormat="1" applyFont="1" applyBorder="1" applyAlignment="1">
      <alignment horizontal="right"/>
    </xf>
    <xf numFmtId="2" fontId="54" fillId="0" borderId="5" xfId="0" applyNumberFormat="1" applyFont="1" applyBorder="1" applyAlignment="1">
      <alignment horizontal="right"/>
    </xf>
    <xf numFmtId="10" fontId="54" fillId="0" borderId="5" xfId="0" applyNumberFormat="1" applyFont="1" applyBorder="1" applyAlignment="1">
      <alignment horizontal="right"/>
    </xf>
    <xf numFmtId="0" fontId="53" fillId="0" borderId="5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165" fontId="10" fillId="0" borderId="0" xfId="0" applyNumberFormat="1" applyFont="1" applyBorder="1"/>
    <xf numFmtId="0" fontId="13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/>
    <xf numFmtId="2" fontId="13" fillId="0" borderId="0" xfId="0" applyNumberFormat="1" applyFont="1" applyBorder="1"/>
    <xf numFmtId="2" fontId="27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2" fontId="13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14" fillId="0" borderId="0" xfId="0" applyNumberFormat="1" applyFont="1" applyBorder="1"/>
    <xf numFmtId="2" fontId="22" fillId="0" borderId="0" xfId="0" applyNumberFormat="1" applyFont="1" applyBorder="1"/>
    <xf numFmtId="2" fontId="1" fillId="0" borderId="0" xfId="0" applyNumberFormat="1" applyFont="1" applyBorder="1"/>
    <xf numFmtId="165" fontId="2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Border="1"/>
    <xf numFmtId="165" fontId="2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Border="1"/>
    <xf numFmtId="2" fontId="19" fillId="0" borderId="5" xfId="0" applyNumberFormat="1" applyFont="1" applyBorder="1" applyAlignment="1">
      <alignment horizontal="right"/>
    </xf>
    <xf numFmtId="165" fontId="55" fillId="5" borderId="5" xfId="0" applyNumberFormat="1" applyFont="1" applyFill="1" applyBorder="1" applyAlignment="1">
      <alignment vertical="center"/>
    </xf>
    <xf numFmtId="165" fontId="55" fillId="5" borderId="5" xfId="0" applyNumberFormat="1" applyFont="1" applyFill="1" applyBorder="1" applyAlignment="1">
      <alignment horizontal="right" vertical="center"/>
    </xf>
    <xf numFmtId="1" fontId="48" fillId="0" borderId="5" xfId="0" applyNumberFormat="1" applyFont="1" applyBorder="1" applyAlignment="1">
      <alignment vertical="center" wrapText="1"/>
    </xf>
    <xf numFmtId="165" fontId="48" fillId="0" borderId="5" xfId="0" applyNumberFormat="1" applyFont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vertical="center" wrapText="1"/>
    </xf>
    <xf numFmtId="165" fontId="48" fillId="5" borderId="5" xfId="0" applyNumberFormat="1" applyFont="1" applyFill="1" applyBorder="1" applyAlignment="1">
      <alignment horizontal="right" vertical="center" wrapText="1"/>
    </xf>
    <xf numFmtId="0" fontId="56" fillId="5" borderId="5" xfId="0" applyFont="1" applyFill="1" applyBorder="1" applyAlignment="1">
      <alignment vertical="center"/>
    </xf>
    <xf numFmtId="0" fontId="56" fillId="5" borderId="5" xfId="0" applyFont="1" applyFill="1" applyBorder="1" applyAlignment="1">
      <alignment horizontal="right" vertical="center"/>
    </xf>
    <xf numFmtId="0" fontId="48" fillId="0" borderId="5" xfId="0" applyFont="1" applyBorder="1" applyAlignment="1">
      <alignment vertical="center"/>
    </xf>
    <xf numFmtId="165" fontId="48" fillId="0" borderId="5" xfId="0" applyNumberFormat="1" applyFont="1" applyBorder="1" applyAlignment="1">
      <alignment horizontal="right" vertical="center"/>
    </xf>
    <xf numFmtId="165" fontId="48" fillId="0" borderId="5" xfId="0" applyNumberFormat="1" applyFont="1" applyBorder="1" applyAlignment="1">
      <alignment vertical="center"/>
    </xf>
    <xf numFmtId="0" fontId="48" fillId="5" borderId="5" xfId="0" applyFont="1" applyFill="1" applyBorder="1" applyAlignment="1">
      <alignment vertical="center"/>
    </xf>
    <xf numFmtId="165" fontId="48" fillId="5" borderId="5" xfId="0" applyNumberFormat="1" applyFont="1" applyFill="1" applyBorder="1" applyAlignment="1">
      <alignment horizontal="right" vertical="center"/>
    </xf>
    <xf numFmtId="0" fontId="48" fillId="5" borderId="5" xfId="0" applyFont="1" applyFill="1" applyBorder="1" applyAlignment="1">
      <alignment horizontal="right" vertical="center"/>
    </xf>
    <xf numFmtId="0" fontId="48" fillId="6" borderId="5" xfId="0" applyFont="1" applyFill="1" applyBorder="1" applyAlignment="1">
      <alignment horizontal="right" vertical="center"/>
    </xf>
    <xf numFmtId="0" fontId="56" fillId="6" borderId="5" xfId="0" applyFont="1" applyFill="1" applyBorder="1" applyAlignment="1">
      <alignment horizontal="right" vertical="center"/>
    </xf>
    <xf numFmtId="10" fontId="48" fillId="0" borderId="5" xfId="0" applyNumberFormat="1" applyFont="1" applyBorder="1" applyAlignment="1">
      <alignment horizontal="right" vertical="center"/>
    </xf>
    <xf numFmtId="10" fontId="48" fillId="6" borderId="5" xfId="0" applyNumberFormat="1" applyFont="1" applyFill="1" applyBorder="1" applyAlignment="1">
      <alignment horizontal="right" vertical="center"/>
    </xf>
    <xf numFmtId="10" fontId="48" fillId="0" borderId="5" xfId="0" applyNumberFormat="1" applyFont="1" applyBorder="1" applyAlignment="1">
      <alignment vertical="center"/>
    </xf>
    <xf numFmtId="0" fontId="35" fillId="8" borderId="5" xfId="0" applyFont="1" applyFill="1" applyBorder="1" applyAlignment="1">
      <alignment wrapText="1"/>
    </xf>
    <xf numFmtId="0" fontId="56" fillId="5" borderId="5" xfId="0" applyFont="1" applyFill="1" applyBorder="1" applyAlignment="1">
      <alignment horizontal="center" vertical="center"/>
    </xf>
    <xf numFmtId="0" fontId="56" fillId="6" borderId="5" xfId="0" applyFont="1" applyFill="1" applyBorder="1" applyAlignment="1">
      <alignment horizontal="center" vertical="center"/>
    </xf>
    <xf numFmtId="0" fontId="48" fillId="8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7" borderId="5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5" fillId="5" borderId="5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left" vertical="center"/>
    </xf>
    <xf numFmtId="0" fontId="48" fillId="0" borderId="5" xfId="0" applyFont="1" applyFill="1" applyBorder="1" applyAlignment="1">
      <alignment horizontal="center" vertical="center"/>
    </xf>
    <xf numFmtId="16" fontId="24" fillId="0" borderId="66" xfId="0" quotePrefix="1" applyNumberFormat="1" applyFont="1" applyBorder="1" applyAlignment="1">
      <alignment horizontal="right" vertical="center"/>
    </xf>
    <xf numFmtId="0" fontId="24" fillId="0" borderId="66" xfId="0" quotePrefix="1" applyFont="1" applyBorder="1" applyAlignment="1">
      <alignment horizontal="right" vertical="center"/>
    </xf>
    <xf numFmtId="0" fontId="26" fillId="0" borderId="67" xfId="0" quotePrefix="1" applyFont="1" applyBorder="1" applyAlignment="1">
      <alignment horizontal="right" vertical="center"/>
    </xf>
    <xf numFmtId="0" fontId="0" fillId="3" borderId="73" xfId="0" applyFill="1" applyBorder="1"/>
    <xf numFmtId="0" fontId="0" fillId="3" borderId="75" xfId="0" applyFill="1" applyBorder="1"/>
    <xf numFmtId="0" fontId="2" fillId="3" borderId="76" xfId="0" applyFont="1" applyFill="1" applyBorder="1" applyAlignment="1">
      <alignment horizontal="center" wrapText="1"/>
    </xf>
    <xf numFmtId="0" fontId="0" fillId="3" borderId="76" xfId="0" applyFill="1" applyBorder="1"/>
    <xf numFmtId="0" fontId="2" fillId="3" borderId="74" xfId="0" applyFont="1" applyFill="1" applyBorder="1" applyAlignment="1">
      <alignment horizontal="right" wrapText="1"/>
    </xf>
    <xf numFmtId="0" fontId="24" fillId="3" borderId="63" xfId="0" applyFont="1" applyFill="1" applyBorder="1" applyAlignment="1">
      <alignment vertical="center" wrapText="1"/>
    </xf>
    <xf numFmtId="0" fontId="24" fillId="3" borderId="74" xfId="0" applyFont="1" applyFill="1" applyBorder="1" applyAlignment="1">
      <alignment horizontal="right" vertical="center" wrapText="1"/>
    </xf>
    <xf numFmtId="0" fontId="24" fillId="3" borderId="62" xfId="0" applyFont="1" applyFill="1" applyBorder="1" applyAlignment="1">
      <alignment vertical="center" wrapText="1"/>
    </xf>
    <xf numFmtId="0" fontId="24" fillId="3" borderId="64" xfId="0" applyFont="1" applyFill="1" applyBorder="1" applyAlignment="1">
      <alignment horizontal="right" vertical="center" wrapText="1"/>
    </xf>
    <xf numFmtId="0" fontId="24" fillId="3" borderId="65" xfId="0" applyFont="1" applyFill="1" applyBorder="1" applyAlignment="1">
      <alignment vertical="center"/>
    </xf>
    <xf numFmtId="0" fontId="24" fillId="3" borderId="68" xfId="0" applyFont="1" applyFill="1" applyBorder="1" applyAlignment="1">
      <alignment vertical="center"/>
    </xf>
    <xf numFmtId="0" fontId="29" fillId="0" borderId="0" xfId="0" applyFont="1" applyAlignment="1">
      <alignment horizontal="left" vertical="center" indent="4"/>
    </xf>
    <xf numFmtId="0" fontId="29" fillId="0" borderId="0" xfId="0" quotePrefix="1" applyFont="1" applyAlignment="1">
      <alignment horizontal="left" vertical="center" indent="4"/>
    </xf>
    <xf numFmtId="0" fontId="59" fillId="0" borderId="0" xfId="0" applyFont="1"/>
    <xf numFmtId="165" fontId="5" fillId="0" borderId="5" xfId="0" applyNumberFormat="1" applyFont="1" applyBorder="1" applyAlignment="1">
      <alignment horizontal="right"/>
    </xf>
    <xf numFmtId="167" fontId="33" fillId="0" borderId="0" xfId="0" applyNumberFormat="1" applyFont="1"/>
    <xf numFmtId="0" fontId="20" fillId="0" borderId="0" xfId="0" applyFont="1" applyAlignment="1">
      <alignment horizontal="left"/>
    </xf>
    <xf numFmtId="0" fontId="43" fillId="0" borderId="0" xfId="0" applyFont="1"/>
    <xf numFmtId="0" fontId="52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65" fontId="48" fillId="0" borderId="16" xfId="0" applyNumberFormat="1" applyFont="1" applyBorder="1" applyAlignment="1">
      <alignment horizontal="right" vertical="center"/>
    </xf>
    <xf numFmtId="165" fontId="48" fillId="5" borderId="56" xfId="0" applyNumberFormat="1" applyFont="1" applyFill="1" applyBorder="1" applyAlignment="1">
      <alignment horizontal="right" vertical="center"/>
    </xf>
    <xf numFmtId="165" fontId="48" fillId="0" borderId="0" xfId="0" applyNumberFormat="1" applyFont="1"/>
    <xf numFmtId="0" fontId="7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2" fillId="0" borderId="77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2" fontId="61" fillId="0" borderId="6" xfId="0" applyNumberFormat="1" applyFont="1" applyBorder="1" applyAlignment="1">
      <alignment horizontal="right"/>
    </xf>
    <xf numFmtId="0" fontId="61" fillId="0" borderId="4" xfId="0" applyFont="1" applyBorder="1" applyAlignment="1">
      <alignment horizontal="right"/>
    </xf>
    <xf numFmtId="165" fontId="49" fillId="6" borderId="0" xfId="0" applyNumberFormat="1" applyFont="1" applyFill="1"/>
    <xf numFmtId="165" fontId="47" fillId="6" borderId="0" xfId="0" applyNumberFormat="1" applyFont="1" applyFill="1"/>
    <xf numFmtId="2" fontId="43" fillId="6" borderId="5" xfId="0" applyNumberFormat="1" applyFont="1" applyFill="1" applyBorder="1" applyAlignment="1">
      <alignment horizontal="right"/>
    </xf>
    <xf numFmtId="165" fontId="43" fillId="6" borderId="5" xfId="0" applyNumberFormat="1" applyFont="1" applyFill="1" applyBorder="1" applyAlignment="1">
      <alignment horizontal="right"/>
    </xf>
    <xf numFmtId="0" fontId="43" fillId="6" borderId="5" xfId="0" applyFont="1" applyFill="1" applyBorder="1" applyAlignment="1">
      <alignment horizontal="right"/>
    </xf>
    <xf numFmtId="2" fontId="43" fillId="3" borderId="5" xfId="0" applyNumberFormat="1" applyFont="1" applyFill="1" applyBorder="1" applyAlignment="1">
      <alignment horizontal="right"/>
    </xf>
    <xf numFmtId="10" fontId="6" fillId="3" borderId="5" xfId="0" applyNumberFormat="1" applyFont="1" applyFill="1" applyBorder="1" applyAlignment="1">
      <alignment horizontal="right"/>
    </xf>
    <xf numFmtId="0" fontId="40" fillId="10" borderId="5" xfId="0" applyFont="1" applyFill="1" applyBorder="1" applyAlignment="1">
      <alignment horizontal="right"/>
    </xf>
    <xf numFmtId="0" fontId="40" fillId="10" borderId="5" xfId="0" applyFont="1" applyFill="1" applyBorder="1" applyAlignment="1">
      <alignment horizontal="left"/>
    </xf>
    <xf numFmtId="0" fontId="41" fillId="10" borderId="5" xfId="0" applyFont="1" applyFill="1" applyBorder="1" applyAlignment="1">
      <alignment horizontal="right"/>
    </xf>
    <xf numFmtId="165" fontId="45" fillId="11" borderId="5" xfId="0" applyNumberFormat="1" applyFont="1" applyFill="1" applyBorder="1"/>
    <xf numFmtId="165" fontId="46" fillId="11" borderId="5" xfId="0" applyNumberFormat="1" applyFont="1" applyFill="1" applyBorder="1"/>
    <xf numFmtId="167" fontId="46" fillId="11" borderId="5" xfId="0" applyNumberFormat="1" applyFont="1" applyFill="1" applyBorder="1"/>
    <xf numFmtId="165" fontId="53" fillId="11" borderId="5" xfId="0" applyNumberFormat="1" applyFont="1" applyFill="1" applyBorder="1"/>
    <xf numFmtId="165" fontId="43" fillId="11" borderId="5" xfId="0" applyNumberFormat="1" applyFont="1" applyFill="1" applyBorder="1"/>
    <xf numFmtId="0" fontId="0" fillId="10" borderId="5" xfId="0" applyFill="1" applyBorder="1"/>
    <xf numFmtId="2" fontId="31" fillId="0" borderId="0" xfId="0" applyNumberFormat="1" applyFont="1"/>
    <xf numFmtId="2" fontId="31" fillId="0" borderId="0" xfId="0" applyNumberFormat="1" applyFont="1" applyAlignment="1">
      <alignment horizontal="left"/>
    </xf>
    <xf numFmtId="0" fontId="62" fillId="0" borderId="4" xfId="0" quotePrefix="1" applyFont="1" applyBorder="1"/>
    <xf numFmtId="10" fontId="6" fillId="6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5" fontId="48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5" fontId="48" fillId="3" borderId="0" xfId="0" applyNumberFormat="1" applyFont="1" applyFill="1" applyAlignment="1">
      <alignment horizontal="right"/>
    </xf>
    <xf numFmtId="2" fontId="63" fillId="0" borderId="5" xfId="0" applyNumberFormat="1" applyFont="1" applyBorder="1" applyAlignment="1">
      <alignment horizontal="right"/>
    </xf>
    <xf numFmtId="2" fontId="62" fillId="0" borderId="5" xfId="0" applyNumberFormat="1" applyFont="1" applyBorder="1" applyAlignment="1">
      <alignment horizontal="right"/>
    </xf>
    <xf numFmtId="2" fontId="64" fillId="0" borderId="5" xfId="0" applyNumberFormat="1" applyFont="1" applyBorder="1" applyAlignment="1">
      <alignment horizontal="right"/>
    </xf>
    <xf numFmtId="165" fontId="65" fillId="0" borderId="5" xfId="0" applyNumberFormat="1" applyFont="1" applyBorder="1" applyAlignment="1">
      <alignment horizontal="right"/>
    </xf>
    <xf numFmtId="0" fontId="2" fillId="0" borderId="48" xfId="0" applyFont="1" applyBorder="1"/>
    <xf numFmtId="165" fontId="6" fillId="6" borderId="0" xfId="0" applyNumberFormat="1" applyFont="1" applyFill="1" applyAlignment="1">
      <alignment horizontal="right"/>
    </xf>
    <xf numFmtId="10" fontId="6" fillId="6" borderId="0" xfId="0" applyNumberFormat="1" applyFont="1" applyFill="1" applyAlignment="1">
      <alignment horizontal="right"/>
    </xf>
    <xf numFmtId="0" fontId="6" fillId="6" borderId="0" xfId="0" applyFont="1" applyFill="1"/>
    <xf numFmtId="0" fontId="2" fillId="3" borderId="0" xfId="0" quotePrefix="1" applyFont="1" applyFill="1"/>
    <xf numFmtId="165" fontId="0" fillId="3" borderId="0" xfId="0" applyNumberFormat="1" applyFill="1" applyAlignment="1">
      <alignment horizontal="right"/>
    </xf>
    <xf numFmtId="0" fontId="53" fillId="12" borderId="5" xfId="0" applyFont="1" applyFill="1" applyBorder="1" applyAlignment="1">
      <alignment horizontal="right"/>
    </xf>
    <xf numFmtId="0" fontId="53" fillId="12" borderId="5" xfId="0" applyFont="1" applyFill="1" applyBorder="1" applyAlignment="1">
      <alignment horizontal="left"/>
    </xf>
    <xf numFmtId="0" fontId="66" fillId="0" borderId="0" xfId="0" applyFont="1"/>
    <xf numFmtId="10" fontId="6" fillId="10" borderId="5" xfId="0" applyNumberFormat="1" applyFont="1" applyFill="1" applyBorder="1"/>
    <xf numFmtId="2" fontId="1" fillId="13" borderId="0" xfId="0" applyNumberFormat="1" applyFont="1" applyFill="1"/>
    <xf numFmtId="2" fontId="19" fillId="0" borderId="33" xfId="0" applyNumberFormat="1" applyFont="1" applyBorder="1" applyAlignment="1">
      <alignment vertical="top"/>
    </xf>
    <xf numFmtId="0" fontId="47" fillId="4" borderId="0" xfId="0" applyFont="1" applyFill="1"/>
    <xf numFmtId="0" fontId="2" fillId="6" borderId="10" xfId="0" applyFont="1" applyFill="1" applyBorder="1" applyAlignment="1">
      <alignment wrapText="1"/>
    </xf>
    <xf numFmtId="0" fontId="40" fillId="0" borderId="61" xfId="0" applyFont="1" applyBorder="1" applyAlignment="1">
      <alignment horizontal="right"/>
    </xf>
    <xf numFmtId="0" fontId="2" fillId="6" borderId="0" xfId="0" quotePrefix="1" applyFont="1" applyFill="1"/>
    <xf numFmtId="165" fontId="60" fillId="14" borderId="5" xfId="0" applyNumberFormat="1" applyFont="1" applyFill="1" applyBorder="1" applyAlignment="1">
      <alignment horizontal="right" vertical="center"/>
    </xf>
    <xf numFmtId="165" fontId="48" fillId="14" borderId="5" xfId="0" applyNumberFormat="1" applyFont="1" applyFill="1" applyBorder="1" applyAlignment="1">
      <alignment vertical="center"/>
    </xf>
    <xf numFmtId="165" fontId="48" fillId="14" borderId="5" xfId="0" applyNumberFormat="1" applyFont="1" applyFill="1" applyBorder="1" applyAlignment="1">
      <alignment horizontal="right" vertical="center"/>
    </xf>
    <xf numFmtId="0" fontId="67" fillId="7" borderId="5" xfId="0" applyFont="1" applyFill="1" applyBorder="1" applyAlignment="1">
      <alignment horizontal="center" vertical="center"/>
    </xf>
    <xf numFmtId="0" fontId="56" fillId="6" borderId="5" xfId="0" applyFont="1" applyFill="1" applyBorder="1" applyAlignment="1">
      <alignment vertical="center"/>
    </xf>
    <xf numFmtId="0" fontId="67" fillId="6" borderId="5" xfId="0" applyFont="1" applyFill="1" applyBorder="1" applyAlignment="1">
      <alignment horizontal="center" vertical="center"/>
    </xf>
    <xf numFmtId="0" fontId="47" fillId="13" borderId="5" xfId="0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2" fillId="7" borderId="4" xfId="0" quotePrefix="1" applyFont="1" applyFill="1" applyBorder="1"/>
    <xf numFmtId="0" fontId="2" fillId="6" borderId="4" xfId="0" applyFont="1" applyFill="1" applyBorder="1" applyAlignment="1">
      <alignment horizontal="right"/>
    </xf>
    <xf numFmtId="0" fontId="2" fillId="6" borderId="1" xfId="0" quotePrefix="1" applyFont="1" applyFill="1" applyBorder="1"/>
    <xf numFmtId="0" fontId="2" fillId="6" borderId="2" xfId="0" applyFont="1" applyFill="1" applyBorder="1"/>
    <xf numFmtId="0" fontId="2" fillId="6" borderId="13" xfId="0" applyFont="1" applyFill="1" applyBorder="1"/>
    <xf numFmtId="0" fontId="2" fillId="6" borderId="5" xfId="0" quotePrefix="1" applyFont="1" applyFill="1" applyBorder="1" applyAlignment="1">
      <alignment horizontal="left" vertical="top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18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2" fontId="2" fillId="6" borderId="2" xfId="0" applyNumberFormat="1" applyFon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/>
    </xf>
    <xf numFmtId="2" fontId="2" fillId="6" borderId="3" xfId="0" applyNumberFormat="1" applyFont="1" applyFill="1" applyBorder="1"/>
    <xf numFmtId="2" fontId="2" fillId="6" borderId="1" xfId="0" applyNumberFormat="1" applyFont="1" applyFill="1" applyBorder="1" applyAlignment="1">
      <alignment horizontal="right"/>
    </xf>
    <xf numFmtId="165" fontId="2" fillId="6" borderId="35" xfId="0" applyNumberFormat="1" applyFont="1" applyFill="1" applyBorder="1" applyAlignment="1">
      <alignment wrapText="1"/>
    </xf>
    <xf numFmtId="0" fontId="2" fillId="6" borderId="4" xfId="0" quotePrefix="1" applyFont="1" applyFill="1" applyBorder="1"/>
    <xf numFmtId="0" fontId="2" fillId="6" borderId="14" xfId="0" quotePrefix="1" applyFont="1" applyFill="1" applyBorder="1"/>
    <xf numFmtId="0" fontId="2" fillId="6" borderId="16" xfId="0" applyFont="1" applyFill="1" applyBorder="1" applyAlignment="1">
      <alignment horizontal="left"/>
    </xf>
    <xf numFmtId="165" fontId="2" fillId="6" borderId="5" xfId="0" applyNumberFormat="1" applyFont="1" applyFill="1" applyBorder="1" applyAlignment="1">
      <alignment horizontal="right"/>
    </xf>
    <xf numFmtId="165" fontId="2" fillId="6" borderId="6" xfId="0" applyNumberFormat="1" applyFont="1" applyFill="1" applyBorder="1" applyAlignment="1">
      <alignment horizontal="right"/>
    </xf>
    <xf numFmtId="165" fontId="2" fillId="6" borderId="58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horizontal="right"/>
    </xf>
    <xf numFmtId="2" fontId="2" fillId="6" borderId="5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/>
    <xf numFmtId="2" fontId="2" fillId="6" borderId="4" xfId="0" applyNumberFormat="1" applyFont="1" applyFill="1" applyBorder="1" applyAlignment="1">
      <alignment horizontal="right"/>
    </xf>
    <xf numFmtId="165" fontId="2" fillId="6" borderId="39" xfId="0" applyNumberFormat="1" applyFont="1" applyFill="1" applyBorder="1" applyAlignment="1">
      <alignment wrapText="1"/>
    </xf>
    <xf numFmtId="165" fontId="2" fillId="6" borderId="19" xfId="0" applyNumberFormat="1" applyFont="1" applyFill="1" applyBorder="1" applyAlignment="1">
      <alignment horizontal="right"/>
    </xf>
    <xf numFmtId="165" fontId="2" fillId="6" borderId="22" xfId="0" applyNumberFormat="1" applyFont="1" applyFill="1" applyBorder="1" applyAlignment="1">
      <alignment horizontal="right"/>
    </xf>
    <xf numFmtId="0" fontId="2" fillId="6" borderId="55" xfId="0" quotePrefix="1" applyFont="1" applyFill="1" applyBorder="1"/>
    <xf numFmtId="0" fontId="2" fillId="6" borderId="56" xfId="0" applyFont="1" applyFill="1" applyBorder="1"/>
    <xf numFmtId="0" fontId="2" fillId="6" borderId="71" xfId="0" quotePrefix="1" applyFont="1" applyFill="1" applyBorder="1"/>
    <xf numFmtId="0" fontId="2" fillId="6" borderId="56" xfId="0" quotePrefix="1" applyFont="1" applyFill="1" applyBorder="1" applyAlignment="1">
      <alignment horizontal="left" vertical="top"/>
    </xf>
    <xf numFmtId="0" fontId="2" fillId="6" borderId="56" xfId="0" applyFont="1" applyFill="1" applyBorder="1" applyAlignment="1">
      <alignment horizontal="left" vertical="top"/>
    </xf>
    <xf numFmtId="0" fontId="2" fillId="6" borderId="70" xfId="0" applyFont="1" applyFill="1" applyBorder="1" applyAlignment="1">
      <alignment horizontal="left"/>
    </xf>
    <xf numFmtId="165" fontId="2" fillId="6" borderId="56" xfId="0" applyNumberFormat="1" applyFont="1" applyFill="1" applyBorder="1" applyAlignment="1">
      <alignment horizontal="right"/>
    </xf>
    <xf numFmtId="165" fontId="2" fillId="6" borderId="57" xfId="0" applyNumberFormat="1" applyFont="1" applyFill="1" applyBorder="1" applyAlignment="1">
      <alignment horizontal="right"/>
    </xf>
    <xf numFmtId="0" fontId="2" fillId="6" borderId="55" xfId="0" applyFont="1" applyFill="1" applyBorder="1" applyAlignment="1">
      <alignment horizontal="right"/>
    </xf>
    <xf numFmtId="2" fontId="2" fillId="6" borderId="56" xfId="0" applyNumberFormat="1" applyFont="1" applyFill="1" applyBorder="1" applyAlignment="1">
      <alignment horizontal="right"/>
    </xf>
    <xf numFmtId="2" fontId="2" fillId="6" borderId="57" xfId="0" applyNumberFormat="1" applyFont="1" applyFill="1" applyBorder="1" applyAlignment="1">
      <alignment horizontal="right"/>
    </xf>
    <xf numFmtId="2" fontId="2" fillId="6" borderId="71" xfId="0" applyNumberFormat="1" applyFont="1" applyFill="1" applyBorder="1"/>
    <xf numFmtId="2" fontId="2" fillId="6" borderId="55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wrapText="1"/>
    </xf>
    <xf numFmtId="0" fontId="2" fillId="6" borderId="4" xfId="0" applyFont="1" applyFill="1" applyBorder="1"/>
    <xf numFmtId="0" fontId="2" fillId="6" borderId="5" xfId="0" applyFont="1" applyFill="1" applyBorder="1" applyAlignment="1">
      <alignment horizontal="left"/>
    </xf>
    <xf numFmtId="2" fontId="2" fillId="6" borderId="14" xfId="0" applyNumberFormat="1" applyFont="1" applyFill="1" applyBorder="1"/>
    <xf numFmtId="165" fontId="2" fillId="6" borderId="22" xfId="0" applyNumberFormat="1" applyFont="1" applyFill="1" applyBorder="1" applyAlignment="1">
      <alignment wrapText="1"/>
    </xf>
    <xf numFmtId="0" fontId="2" fillId="6" borderId="56" xfId="0" applyFont="1" applyFill="1" applyBorder="1" applyAlignment="1">
      <alignment horizontal="left"/>
    </xf>
    <xf numFmtId="0" fontId="2" fillId="6" borderId="5" xfId="0" quotePrefix="1" applyFont="1" applyFill="1" applyBorder="1" applyAlignment="1">
      <alignment horizontal="left"/>
    </xf>
    <xf numFmtId="0" fontId="2" fillId="6" borderId="5" xfId="0" quotePrefix="1" applyNumberFormat="1" applyFont="1" applyFill="1" applyBorder="1" applyAlignment="1">
      <alignment horizontal="left"/>
    </xf>
    <xf numFmtId="0" fontId="2" fillId="6" borderId="5" xfId="0" quotePrefix="1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165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2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wrapText="1"/>
    </xf>
    <xf numFmtId="0" fontId="2" fillId="6" borderId="0" xfId="0" applyFont="1" applyFill="1"/>
    <xf numFmtId="165" fontId="2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166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/>
    <xf numFmtId="165" fontId="13" fillId="6" borderId="0" xfId="0" applyNumberFormat="1" applyFont="1" applyFill="1" applyBorder="1"/>
    <xf numFmtId="0" fontId="2" fillId="6" borderId="0" xfId="0" applyFont="1" applyFill="1" applyAlignment="1">
      <alignment horizontal="left"/>
    </xf>
    <xf numFmtId="165" fontId="2" fillId="6" borderId="0" xfId="0" applyNumberFormat="1" applyFont="1" applyFill="1"/>
    <xf numFmtId="0" fontId="2" fillId="6" borderId="14" xfId="0" applyFont="1" applyFill="1" applyBorder="1"/>
    <xf numFmtId="0" fontId="2" fillId="6" borderId="55" xfId="0" applyFont="1" applyFill="1" applyBorder="1"/>
    <xf numFmtId="2" fontId="2" fillId="6" borderId="57" xfId="0" applyNumberFormat="1" applyFont="1" applyFill="1" applyBorder="1"/>
    <xf numFmtId="165" fontId="2" fillId="6" borderId="60" xfId="0" applyNumberFormat="1" applyFont="1" applyFill="1" applyBorder="1" applyAlignment="1">
      <alignment wrapText="1"/>
    </xf>
    <xf numFmtId="10" fontId="2" fillId="0" borderId="0" xfId="0" applyNumberFormat="1" applyFont="1"/>
    <xf numFmtId="0" fontId="18" fillId="0" borderId="0" xfId="0" applyFont="1" applyBorder="1"/>
    <xf numFmtId="0" fontId="19" fillId="6" borderId="5" xfId="0" quotePrefix="1" applyFont="1" applyFill="1" applyBorder="1"/>
    <xf numFmtId="0" fontId="19" fillId="6" borderId="5" xfId="0" applyFont="1" applyFill="1" applyBorder="1"/>
    <xf numFmtId="0" fontId="19" fillId="6" borderId="5" xfId="0" applyFont="1" applyFill="1" applyBorder="1" applyAlignment="1">
      <alignment horizontal="left"/>
    </xf>
    <xf numFmtId="10" fontId="2" fillId="6" borderId="0" xfId="0" applyNumberFormat="1" applyFont="1" applyFill="1"/>
    <xf numFmtId="0" fontId="19" fillId="6" borderId="19" xfId="0" quotePrefix="1" applyFont="1" applyFill="1" applyBorder="1"/>
    <xf numFmtId="0" fontId="19" fillId="6" borderId="19" xfId="0" applyFont="1" applyFill="1" applyBorder="1"/>
    <xf numFmtId="0" fontId="19" fillId="6" borderId="19" xfId="0" applyFont="1" applyFill="1" applyBorder="1" applyAlignment="1">
      <alignment horizontal="left"/>
    </xf>
    <xf numFmtId="10" fontId="19" fillId="6" borderId="19" xfId="0" applyNumberFormat="1" applyFont="1" applyFill="1" applyBorder="1" applyAlignment="1">
      <alignment horizontal="right"/>
    </xf>
    <xf numFmtId="0" fontId="19" fillId="6" borderId="61" xfId="0" quotePrefix="1" applyFont="1" applyFill="1" applyBorder="1"/>
    <xf numFmtId="0" fontId="19" fillId="6" borderId="61" xfId="0" applyFont="1" applyFill="1" applyBorder="1"/>
    <xf numFmtId="0" fontId="19" fillId="6" borderId="61" xfId="0" applyFont="1" applyFill="1" applyBorder="1" applyAlignment="1">
      <alignment horizontal="left"/>
    </xf>
    <xf numFmtId="10" fontId="19" fillId="6" borderId="61" xfId="0" applyNumberFormat="1" applyFont="1" applyFill="1" applyBorder="1" applyAlignment="1">
      <alignment horizontal="right"/>
    </xf>
    <xf numFmtId="0" fontId="19" fillId="6" borderId="4" xfId="0" applyFont="1" applyFill="1" applyBorder="1"/>
    <xf numFmtId="2" fontId="19" fillId="6" borderId="5" xfId="0" applyNumberFormat="1" applyFont="1" applyFill="1" applyBorder="1" applyAlignment="1">
      <alignment horizontal="right"/>
    </xf>
    <xf numFmtId="0" fontId="19" fillId="6" borderId="0" xfId="0" applyFont="1" applyFill="1"/>
    <xf numFmtId="0" fontId="19" fillId="6" borderId="4" xfId="0" quotePrefix="1" applyFont="1" applyFill="1" applyBorder="1"/>
    <xf numFmtId="0" fontId="19" fillId="6" borderId="0" xfId="0" applyFont="1" applyFill="1" applyAlignment="1">
      <alignment horizontal="left"/>
    </xf>
    <xf numFmtId="10" fontId="19" fillId="6" borderId="0" xfId="0" applyNumberFormat="1" applyFont="1" applyFill="1"/>
    <xf numFmtId="10" fontId="19" fillId="6" borderId="0" xfId="0" applyNumberFormat="1" applyFont="1" applyFill="1" applyAlignment="1">
      <alignment horizontal="right"/>
    </xf>
    <xf numFmtId="0" fontId="19" fillId="6" borderId="0" xfId="0" applyFont="1" applyFill="1" applyAlignment="1">
      <alignment horizontal="right"/>
    </xf>
    <xf numFmtId="10" fontId="2" fillId="6" borderId="0" xfId="0" applyNumberFormat="1" applyFont="1" applyFill="1" applyAlignment="1">
      <alignment horizontal="right"/>
    </xf>
    <xf numFmtId="165" fontId="19" fillId="6" borderId="5" xfId="0" applyNumberFormat="1" applyFont="1" applyFill="1" applyBorder="1"/>
    <xf numFmtId="0" fontId="19" fillId="6" borderId="4" xfId="0" applyFont="1" applyFill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61" xfId="0" applyFont="1" applyBorder="1"/>
    <xf numFmtId="10" fontId="18" fillId="0" borderId="61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8" xfId="0" applyBorder="1"/>
    <xf numFmtId="10" fontId="0" fillId="0" borderId="58" xfId="0" applyNumberFormat="1" applyBorder="1"/>
    <xf numFmtId="10" fontId="0" fillId="0" borderId="58" xfId="0" applyNumberFormat="1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8" fillId="0" borderId="53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53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0" fontId="0" fillId="0" borderId="77" xfId="0" applyBorder="1" applyAlignment="1">
      <alignment horizontal="center"/>
    </xf>
    <xf numFmtId="164" fontId="0" fillId="0" borderId="77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4" fillId="3" borderId="63" xfId="0" applyFont="1" applyFill="1" applyBorder="1" applyAlignment="1"/>
    <xf numFmtId="0" fontId="24" fillId="3" borderId="62" xfId="0" applyFont="1" applyFill="1" applyBorder="1" applyAlignment="1"/>
    <xf numFmtId="0" fontId="26" fillId="3" borderId="63" xfId="0" applyFont="1" applyFill="1" applyBorder="1" applyAlignment="1">
      <alignment horizontal="right" vertical="center" wrapText="1"/>
    </xf>
    <xf numFmtId="0" fontId="26" fillId="3" borderId="62" xfId="0" applyFont="1" applyFill="1" applyBorder="1" applyAlignment="1">
      <alignment horizontal="right" vertical="center" wrapText="1"/>
    </xf>
    <xf numFmtId="0" fontId="1" fillId="6" borderId="0" xfId="0" applyFont="1" applyFill="1" applyBorder="1"/>
    <xf numFmtId="165" fontId="1" fillId="6" borderId="0" xfId="0" applyNumberFormat="1" applyFont="1" applyFill="1" applyBorder="1" applyAlignment="1">
      <alignment wrapText="1"/>
    </xf>
    <xf numFmtId="165" fontId="12" fillId="6" borderId="0" xfId="0" applyNumberFormat="1" applyFont="1" applyFill="1" applyBorder="1"/>
    <xf numFmtId="1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165" fontId="2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wrapText="1"/>
    </xf>
    <xf numFmtId="2" fontId="2" fillId="6" borderId="0" xfId="0" applyNumberFormat="1" applyFont="1" applyFill="1" applyBorder="1" applyAlignment="1">
      <alignment horizontal="right" wrapText="1"/>
    </xf>
    <xf numFmtId="2" fontId="1" fillId="6" borderId="0" xfId="0" applyNumberFormat="1" applyFont="1" applyFill="1" applyBorder="1" applyAlignment="1">
      <alignment horizontal="right" wrapText="1"/>
    </xf>
    <xf numFmtId="165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165" fontId="23" fillId="6" borderId="0" xfId="0" applyNumberFormat="1" applyFont="1" applyFill="1" applyBorder="1" applyAlignment="1">
      <alignment horizontal="right"/>
    </xf>
    <xf numFmtId="165" fontId="10" fillId="6" borderId="0" xfId="0" applyNumberFormat="1" applyFont="1" applyFill="1" applyBorder="1"/>
    <xf numFmtId="165" fontId="11" fillId="6" borderId="0" xfId="0" applyNumberFormat="1" applyFont="1" applyFill="1" applyBorder="1" applyAlignment="1">
      <alignment horizontal="right"/>
    </xf>
    <xf numFmtId="2" fontId="25" fillId="6" borderId="0" xfId="0" applyNumberFormat="1" applyFont="1" applyFill="1" applyBorder="1"/>
    <xf numFmtId="2" fontId="0" fillId="6" borderId="0" xfId="0" applyNumberFormat="1" applyFill="1" applyBorder="1"/>
    <xf numFmtId="2" fontId="11" fillId="6" borderId="0" xfId="0" applyNumberFormat="1" applyFont="1" applyFill="1" applyBorder="1"/>
    <xf numFmtId="165" fontId="9" fillId="6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/>
    <xf numFmtId="165" fontId="0" fillId="6" borderId="0" xfId="0" applyNumberFormat="1" applyFill="1" applyBorder="1" applyAlignment="1">
      <alignment horizontal="right"/>
    </xf>
    <xf numFmtId="165" fontId="25" fillId="6" borderId="0" xfId="0" applyNumberFormat="1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2" fontId="6" fillId="6" borderId="0" xfId="0" applyNumberFormat="1" applyFont="1" applyFill="1" applyBorder="1"/>
    <xf numFmtId="2" fontId="12" fillId="6" borderId="0" xfId="0" applyNumberFormat="1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right"/>
    </xf>
    <xf numFmtId="165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165" fontId="8" fillId="6" borderId="0" xfId="0" applyNumberFormat="1" applyFont="1" applyFill="1" applyBorder="1"/>
    <xf numFmtId="1" fontId="6" fillId="6" borderId="0" xfId="0" applyNumberFormat="1" applyFont="1" applyFill="1" applyBorder="1"/>
    <xf numFmtId="1" fontId="6" fillId="6" borderId="0" xfId="0" applyNumberFormat="1" applyFont="1" applyFill="1" applyBorder="1" applyAlignment="1">
      <alignment horizontal="right"/>
    </xf>
    <xf numFmtId="0" fontId="2" fillId="6" borderId="0" xfId="0" quotePrefix="1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2" fillId="6" borderId="0" xfId="0" quotePrefix="1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2" fontId="1" fillId="6" borderId="0" xfId="0" applyNumberFormat="1" applyFont="1" applyFill="1" applyBorder="1"/>
    <xf numFmtId="0" fontId="13" fillId="6" borderId="0" xfId="0" applyFont="1" applyFill="1" applyBorder="1"/>
    <xf numFmtId="2" fontId="14" fillId="6" borderId="0" xfId="0" applyNumberFormat="1" applyFont="1" applyFill="1" applyBorder="1"/>
    <xf numFmtId="165" fontId="17" fillId="6" borderId="0" xfId="0" applyNumberFormat="1" applyFont="1" applyFill="1" applyBorder="1" applyAlignment="1">
      <alignment horizontal="right"/>
    </xf>
    <xf numFmtId="165" fontId="17" fillId="6" borderId="0" xfId="0" applyNumberFormat="1" applyFont="1" applyFill="1" applyBorder="1"/>
    <xf numFmtId="165" fontId="12" fillId="6" borderId="0" xfId="0" applyNumberFormat="1" applyFont="1" applyFill="1" applyBorder="1" applyAlignment="1">
      <alignment horizontal="right"/>
    </xf>
    <xf numFmtId="2" fontId="12" fillId="6" borderId="0" xfId="0" applyNumberFormat="1" applyFont="1" applyFill="1" applyBorder="1"/>
    <xf numFmtId="2" fontId="17" fillId="6" borderId="0" xfId="0" applyNumberFormat="1" applyFont="1" applyFill="1" applyBorder="1" applyAlignment="1">
      <alignment horizontal="right"/>
    </xf>
    <xf numFmtId="2" fontId="27" fillId="6" borderId="0" xfId="0" applyNumberFormat="1" applyFont="1" applyFill="1" applyBorder="1" applyAlignment="1">
      <alignment horizontal="right"/>
    </xf>
    <xf numFmtId="0" fontId="27" fillId="6" borderId="0" xfId="0" applyFont="1" applyFill="1" applyBorder="1"/>
    <xf numFmtId="2" fontId="22" fillId="6" borderId="0" xfId="0" applyNumberFormat="1" applyFont="1" applyFill="1" applyBorder="1"/>
    <xf numFmtId="165" fontId="22" fillId="6" borderId="0" xfId="0" applyNumberFormat="1" applyFont="1" applyFill="1" applyBorder="1" applyAlignment="1">
      <alignment horizontal="right"/>
    </xf>
    <xf numFmtId="165" fontId="22" fillId="6" borderId="0" xfId="0" applyNumberFormat="1" applyFont="1" applyFill="1" applyBorder="1"/>
    <xf numFmtId="165" fontId="1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/>
    <xf numFmtId="165" fontId="1" fillId="6" borderId="0" xfId="0" applyNumberFormat="1" applyFont="1" applyFill="1" applyBorder="1"/>
    <xf numFmtId="0" fontId="68" fillId="0" borderId="0" xfId="0" applyFont="1" applyBorder="1" applyAlignment="1">
      <alignment horizontal="left" wrapText="1"/>
    </xf>
    <xf numFmtId="0" fontId="31" fillId="0" borderId="0" xfId="0" applyFont="1" applyFill="1"/>
    <xf numFmtId="0" fontId="0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31" fillId="0" borderId="0" xfId="0" applyNumberFormat="1" applyFont="1" applyFill="1"/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 vertical="center" wrapText="1"/>
    </xf>
    <xf numFmtId="0" fontId="35" fillId="0" borderId="0" xfId="0" applyFont="1" applyFill="1"/>
    <xf numFmtId="0" fontId="71" fillId="0" borderId="0" xfId="0" applyFont="1" applyAlignment="1">
      <alignment horizontal="left"/>
    </xf>
    <xf numFmtId="0" fontId="70" fillId="0" borderId="0" xfId="0" applyFont="1" applyBorder="1" applyAlignment="1"/>
    <xf numFmtId="2" fontId="35" fillId="0" borderId="0" xfId="0" applyNumberFormat="1" applyFont="1" applyFill="1"/>
    <xf numFmtId="0" fontId="72" fillId="15" borderId="0" xfId="0" applyFont="1" applyFill="1"/>
    <xf numFmtId="0" fontId="31" fillId="15" borderId="0" xfId="0" applyFont="1" applyFill="1" applyAlignment="1">
      <alignment horizontal="center"/>
    </xf>
    <xf numFmtId="0" fontId="73" fillId="15" borderId="0" xfId="0" applyFont="1" applyFill="1"/>
    <xf numFmtId="0" fontId="31" fillId="15" borderId="0" xfId="0" applyFont="1" applyFill="1"/>
    <xf numFmtId="0" fontId="75" fillId="15" borderId="78" xfId="1" applyFont="1" applyFill="1" applyBorder="1" applyAlignment="1">
      <alignment horizontal="center" vertical="center" wrapText="1"/>
    </xf>
    <xf numFmtId="0" fontId="76" fillId="15" borderId="79" xfId="1" applyFont="1" applyFill="1" applyBorder="1" applyAlignment="1">
      <alignment horizontal="center" vertical="center" wrapText="1"/>
    </xf>
    <xf numFmtId="0" fontId="76" fillId="15" borderId="80" xfId="0" applyFont="1" applyFill="1" applyBorder="1" applyAlignment="1">
      <alignment horizontal="center" vertical="center" wrapText="1"/>
    </xf>
    <xf numFmtId="0" fontId="76" fillId="15" borderId="81" xfId="0" applyFont="1" applyFill="1" applyBorder="1" applyAlignment="1">
      <alignment horizontal="center" vertical="center" wrapText="1"/>
    </xf>
    <xf numFmtId="0" fontId="75" fillId="0" borderId="78" xfId="1" applyFont="1" applyFill="1" applyBorder="1" applyAlignment="1">
      <alignment horizontal="center" vertical="center" wrapText="1"/>
    </xf>
    <xf numFmtId="0" fontId="77" fillId="16" borderId="78" xfId="1" applyFont="1" applyFill="1" applyBorder="1" applyAlignment="1">
      <alignment horizontal="center" vertical="center" wrapText="1"/>
    </xf>
    <xf numFmtId="0" fontId="75" fillId="0" borderId="81" xfId="1" applyFont="1" applyFill="1" applyBorder="1" applyAlignment="1">
      <alignment horizontal="center" vertical="center"/>
    </xf>
    <xf numFmtId="0" fontId="76" fillId="0" borderId="80" xfId="1" applyFont="1" applyFill="1" applyBorder="1" applyAlignment="1">
      <alignment horizontal="center" vertical="center"/>
    </xf>
    <xf numFmtId="0" fontId="76" fillId="0" borderId="82" xfId="1" applyFont="1" applyFill="1" applyBorder="1" applyAlignment="1">
      <alignment horizontal="center" vertical="center"/>
    </xf>
    <xf numFmtId="0" fontId="76" fillId="0" borderId="78" xfId="1" applyFont="1" applyFill="1" applyBorder="1" applyAlignment="1">
      <alignment horizontal="center" vertical="center"/>
    </xf>
    <xf numFmtId="0" fontId="76" fillId="0" borderId="81" xfId="0" applyFont="1" applyFill="1" applyBorder="1" applyAlignment="1">
      <alignment horizontal="center" vertical="center" wrapText="1"/>
    </xf>
    <xf numFmtId="0" fontId="73" fillId="0" borderId="0" xfId="0" applyFont="1" applyFill="1"/>
    <xf numFmtId="0" fontId="76" fillId="15" borderId="83" xfId="1" applyFont="1" applyFill="1" applyBorder="1" applyAlignment="1">
      <alignment horizontal="center" vertical="center" wrapText="1"/>
    </xf>
    <xf numFmtId="2" fontId="78" fillId="0" borderId="23" xfId="1" applyNumberFormat="1" applyFont="1" applyFill="1" applyBorder="1" applyAlignment="1">
      <alignment horizontal="center" vertical="top" wrapText="1"/>
    </xf>
    <xf numFmtId="0" fontId="75" fillId="15" borderId="84" xfId="1" applyFont="1" applyFill="1" applyBorder="1" applyAlignment="1">
      <alignment horizontal="center" vertical="center" wrapText="1"/>
    </xf>
    <xf numFmtId="0" fontId="76" fillId="15" borderId="23" xfId="0" applyFont="1" applyFill="1" applyBorder="1" applyAlignment="1">
      <alignment horizontal="center" vertical="center" wrapText="1"/>
    </xf>
    <xf numFmtId="0" fontId="76" fillId="15" borderId="79" xfId="0" applyFont="1" applyFill="1" applyBorder="1" applyAlignment="1">
      <alignment horizontal="center" vertical="center" wrapText="1"/>
    </xf>
    <xf numFmtId="0" fontId="75" fillId="0" borderId="84" xfId="1" applyFont="1" applyFill="1" applyBorder="1" applyAlignment="1">
      <alignment horizontal="center" vertical="center" wrapText="1"/>
    </xf>
    <xf numFmtId="0" fontId="77" fillId="16" borderId="84" xfId="1" applyFont="1" applyFill="1" applyBorder="1" applyAlignment="1">
      <alignment horizontal="center" vertical="center" wrapText="1"/>
    </xf>
    <xf numFmtId="0" fontId="76" fillId="0" borderId="79" xfId="0" applyFont="1" applyFill="1" applyBorder="1" applyAlignment="1">
      <alignment horizontal="center" vertical="center"/>
    </xf>
    <xf numFmtId="0" fontId="78" fillId="0" borderId="79" xfId="1" applyFont="1" applyFill="1" applyBorder="1" applyAlignment="1">
      <alignment horizontal="center" vertical="center"/>
    </xf>
    <xf numFmtId="0" fontId="76" fillId="0" borderId="79" xfId="0" applyFont="1" applyFill="1" applyBorder="1" applyAlignment="1">
      <alignment horizontal="center" vertical="center" wrapText="1"/>
    </xf>
    <xf numFmtId="2" fontId="78" fillId="0" borderId="79" xfId="1" applyNumberFormat="1" applyFont="1" applyFill="1" applyBorder="1" applyAlignment="1">
      <alignment horizontal="center" vertical="center" wrapText="1"/>
    </xf>
    <xf numFmtId="0" fontId="77" fillId="0" borderId="79" xfId="1" applyFont="1" applyFill="1" applyBorder="1" applyAlignment="1">
      <alignment horizontal="center" vertical="center" wrapText="1"/>
    </xf>
    <xf numFmtId="0" fontId="76" fillId="0" borderId="79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9" fillId="6" borderId="5" xfId="0" quotePrefix="1" applyFont="1" applyFill="1" applyBorder="1"/>
    <xf numFmtId="0" fontId="79" fillId="6" borderId="5" xfId="0" applyFont="1" applyFill="1" applyBorder="1"/>
    <xf numFmtId="0" fontId="79" fillId="6" borderId="5" xfId="0" quotePrefix="1" applyFont="1" applyFill="1" applyBorder="1" applyAlignment="1">
      <alignment horizontal="left" vertical="top"/>
    </xf>
    <xf numFmtId="0" fontId="79" fillId="6" borderId="5" xfId="0" applyFont="1" applyFill="1" applyBorder="1" applyAlignment="1">
      <alignment horizontal="left" vertical="top"/>
    </xf>
    <xf numFmtId="0" fontId="79" fillId="0" borderId="5" xfId="0" applyFont="1" applyBorder="1" applyAlignment="1">
      <alignment horizontal="left"/>
    </xf>
    <xf numFmtId="165" fontId="79" fillId="0" borderId="5" xfId="2" applyNumberFormat="1" applyFont="1" applyFill="1" applyBorder="1" applyAlignment="1">
      <alignment vertical="top" wrapText="1"/>
    </xf>
    <xf numFmtId="2" fontId="79" fillId="6" borderId="5" xfId="0" applyNumberFormat="1" applyFont="1" applyFill="1" applyBorder="1" applyAlignment="1">
      <alignment horizontal="right"/>
    </xf>
    <xf numFmtId="0" fontId="79" fillId="0" borderId="5" xfId="2" applyFont="1" applyFill="1" applyBorder="1" applyAlignment="1">
      <alignment vertical="top" wrapText="1"/>
    </xf>
    <xf numFmtId="2" fontId="79" fillId="0" borderId="5" xfId="2" applyNumberFormat="1" applyFont="1" applyFill="1" applyBorder="1" applyAlignment="1">
      <alignment vertical="top" wrapText="1"/>
    </xf>
    <xf numFmtId="0" fontId="79" fillId="0" borderId="5" xfId="2" applyFont="1" applyFill="1" applyBorder="1" applyAlignment="1">
      <alignment vertical="top"/>
    </xf>
    <xf numFmtId="2" fontId="79" fillId="0" borderId="5" xfId="0" applyNumberFormat="1" applyFont="1" applyBorder="1" applyAlignment="1">
      <alignment horizontal="right"/>
    </xf>
    <xf numFmtId="0" fontId="79" fillId="0" borderId="5" xfId="0" applyFont="1" applyBorder="1" applyAlignment="1">
      <alignment horizontal="left" vertical="top"/>
    </xf>
    <xf numFmtId="0" fontId="79" fillId="0" borderId="5" xfId="0" applyFont="1" applyFill="1" applyBorder="1" applyAlignment="1">
      <alignment vertical="top"/>
    </xf>
    <xf numFmtId="2" fontId="79" fillId="0" borderId="5" xfId="3" applyNumberFormat="1" applyFont="1" applyFill="1" applyBorder="1" applyAlignment="1">
      <alignment vertical="top"/>
    </xf>
    <xf numFmtId="0" fontId="31" fillId="0" borderId="0" xfId="0" applyFont="1" applyFill="1" applyAlignment="1"/>
    <xf numFmtId="0" fontId="79" fillId="6" borderId="5" xfId="0" quotePrefix="1" applyFont="1" applyFill="1" applyBorder="1" applyAlignment="1">
      <alignment horizontal="left"/>
    </xf>
    <xf numFmtId="165" fontId="79" fillId="0" borderId="5" xfId="2" applyNumberFormat="1" applyFont="1" applyFill="1" applyBorder="1" applyAlignment="1">
      <alignment vertical="top"/>
    </xf>
    <xf numFmtId="0" fontId="79" fillId="0" borderId="5" xfId="2" applyFont="1" applyFill="1" applyBorder="1" applyAlignment="1">
      <alignment horizontal="right" vertical="top" wrapText="1"/>
    </xf>
    <xf numFmtId="0" fontId="31" fillId="6" borderId="0" xfId="0" applyFont="1" applyFill="1"/>
    <xf numFmtId="165" fontId="79" fillId="0" borderId="5" xfId="3" applyNumberFormat="1" applyFont="1" applyFill="1" applyBorder="1" applyAlignment="1">
      <alignment vertical="top"/>
    </xf>
    <xf numFmtId="0" fontId="79" fillId="0" borderId="5" xfId="3" applyFont="1" applyFill="1" applyBorder="1" applyAlignment="1">
      <alignment vertical="top"/>
    </xf>
    <xf numFmtId="2" fontId="79" fillId="0" borderId="5" xfId="0" applyNumberFormat="1" applyFont="1" applyFill="1" applyBorder="1" applyAlignment="1">
      <alignment vertical="top"/>
    </xf>
    <xf numFmtId="165" fontId="79" fillId="0" borderId="5" xfId="0" applyNumberFormat="1" applyFont="1" applyFill="1" applyBorder="1" applyAlignment="1">
      <alignment vertical="top"/>
    </xf>
    <xf numFmtId="0" fontId="79" fillId="6" borderId="5" xfId="0" quotePrefix="1" applyNumberFormat="1" applyFont="1" applyFill="1" applyBorder="1" applyAlignment="1">
      <alignment horizontal="left"/>
    </xf>
    <xf numFmtId="2" fontId="31" fillId="0" borderId="5" xfId="0" applyNumberFormat="1" applyFont="1" applyFill="1" applyBorder="1"/>
    <xf numFmtId="0" fontId="31" fillId="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right" wrapText="1"/>
    </xf>
    <xf numFmtId="165" fontId="11" fillId="6" borderId="0" xfId="0" applyNumberFormat="1" applyFont="1" applyFill="1" applyBorder="1"/>
    <xf numFmtId="165" fontId="9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left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0" xfId="0" quotePrefix="1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2" fontId="4" fillId="6" borderId="0" xfId="0" applyNumberFormat="1" applyFont="1" applyFill="1" applyBorder="1" applyAlignment="1">
      <alignment horizontal="right" wrapText="1"/>
    </xf>
    <xf numFmtId="0" fontId="6" fillId="6" borderId="0" xfId="0" quotePrefix="1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165" fontId="6" fillId="6" borderId="0" xfId="0" applyNumberFormat="1" applyFont="1" applyFill="1" applyBorder="1" applyAlignment="1">
      <alignment wrapText="1"/>
    </xf>
    <xf numFmtId="0" fontId="5" fillId="6" borderId="0" xfId="0" applyFont="1" applyFill="1" applyBorder="1"/>
    <xf numFmtId="0" fontId="8" fillId="6" borderId="0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80" fillId="0" borderId="81" xfId="4" applyFont="1" applyFill="1" applyBorder="1" applyAlignment="1">
      <alignment horizontal="center" wrapText="1"/>
    </xf>
    <xf numFmtId="0" fontId="80" fillId="0" borderId="81" xfId="4" applyFont="1" applyFill="1" applyBorder="1" applyAlignment="1">
      <alignment horizontal="center" vertical="center" wrapText="1"/>
    </xf>
    <xf numFmtId="0" fontId="80" fillId="0" borderId="81" xfId="4" applyFont="1" applyFill="1" applyBorder="1" applyAlignment="1">
      <alignment horizontal="left" wrapText="1"/>
    </xf>
    <xf numFmtId="0" fontId="80" fillId="0" borderId="81" xfId="4" applyFont="1" applyFill="1" applyBorder="1" applyAlignment="1">
      <alignment wrapText="1"/>
    </xf>
    <xf numFmtId="0" fontId="80" fillId="0" borderId="81" xfId="4" quotePrefix="1" applyFont="1" applyFill="1" applyBorder="1" applyAlignment="1">
      <alignment wrapText="1"/>
    </xf>
  </cellXfs>
  <cellStyles count="5">
    <cellStyle name="Normal" xfId="0" builtinId="0"/>
    <cellStyle name="Normal 2" xfId="3"/>
    <cellStyle name="Normal_ED" xfId="2"/>
    <cellStyle name="Normal_Hoja1" xfId="1"/>
    <cellStyle name="Normal_Unitats acadèmique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66"/>
      <color rgb="FFFFFF99"/>
      <color rgb="FF008000"/>
      <color rgb="FFCCECFF"/>
      <color rgb="FF003300"/>
      <color rgb="FFFF0000"/>
      <color rgb="FFFFEBFF"/>
      <color rgb="FF800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('Evolucio encarrec departaments'!$C$6:$N$6,'Evolucio encarrec departaments'!$Q$6)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('Evolucio encarrec departaments'!$C$24:$N$24,'Evolucio encarrec departaments'!$Q$24)</c:f>
              <c:numCache>
                <c:formatCode>General</c:formatCode>
                <c:ptCount val="7"/>
                <c:pt idx="0">
                  <c:v>7026.0700000000006</c:v>
                </c:pt>
                <c:pt idx="1">
                  <c:v>7134.8600000000015</c:v>
                </c:pt>
                <c:pt idx="2">
                  <c:v>7236.01</c:v>
                </c:pt>
                <c:pt idx="3" formatCode="0.0000">
                  <c:v>7324.3399999999992</c:v>
                </c:pt>
                <c:pt idx="4" formatCode="0.0000">
                  <c:v>7368.7000000000007</c:v>
                </c:pt>
                <c:pt idx="5" formatCode="0.0000">
                  <c:v>7404.7999999999993</c:v>
                </c:pt>
                <c:pt idx="6" formatCode="0.0000">
                  <c:v>7466.2500000000009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5712"/>
        <c:axId val="138677248"/>
      </c:lineChart>
      <c:catAx>
        <c:axId val="13867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677248"/>
        <c:crosses val="autoZero"/>
        <c:auto val="1"/>
        <c:lblAlgn val="ctr"/>
        <c:lblOffset val="100"/>
        <c:noMultiLvlLbl val="0"/>
      </c:catAx>
      <c:valAx>
        <c:axId val="13867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67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departaments'!$C$7:$C$23</c:f>
              <c:numCache>
                <c:formatCode>General</c:formatCode>
                <c:ptCount val="17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212.37</c:v>
                </c:pt>
                <c:pt idx="14">
                  <c:v>306.68</c:v>
                </c:pt>
                <c:pt idx="15">
                  <c:v>665.55</c:v>
                </c:pt>
                <c:pt idx="16">
                  <c:v>121.8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departaments'!$D$7:$D$23</c:f>
              <c:numCache>
                <c:formatCode>General</c:formatCode>
                <c:ptCount val="17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201.01</c:v>
                </c:pt>
                <c:pt idx="14">
                  <c:v>327.75</c:v>
                </c:pt>
                <c:pt idx="15">
                  <c:v>690</c:v>
                </c:pt>
                <c:pt idx="16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departaments'!$E$7:$E$23</c:f>
              <c:numCache>
                <c:formatCode>0.00</c:formatCode>
                <c:ptCount val="17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199</c:v>
                </c:pt>
                <c:pt idx="14">
                  <c:v>351</c:v>
                </c:pt>
                <c:pt idx="15">
                  <c:v>710.75</c:v>
                </c:pt>
                <c:pt idx="16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departaments'!$F$7:$F$23</c:f>
              <c:numCache>
                <c:formatCode>0.0000</c:formatCode>
                <c:ptCount val="17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202.495</c:v>
                </c:pt>
                <c:pt idx="14">
                  <c:v>360</c:v>
                </c:pt>
                <c:pt idx="15">
                  <c:v>727.06200000000001</c:v>
                </c:pt>
                <c:pt idx="16">
                  <c:v>112.804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tx>
            <c:strRef>
              <c:f>'Evolucio encarrec departaments'!$G$6</c:f>
              <c:strCache>
                <c:ptCount val="1"/>
                <c:pt idx="0">
                  <c:v>2017/18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departaments'!$G$7:$G$23</c:f>
              <c:numCache>
                <c:formatCode>0.0000</c:formatCode>
                <c:ptCount val="17"/>
                <c:pt idx="0">
                  <c:v>220.74199999999999</c:v>
                </c:pt>
                <c:pt idx="1">
                  <c:v>316.55</c:v>
                </c:pt>
                <c:pt idx="2">
                  <c:v>612.26670000000001</c:v>
                </c:pt>
                <c:pt idx="3">
                  <c:v>544.05859999999996</c:v>
                </c:pt>
                <c:pt idx="4">
                  <c:v>648.45000000000005</c:v>
                </c:pt>
                <c:pt idx="5">
                  <c:v>534.17190000000005</c:v>
                </c:pt>
                <c:pt idx="6">
                  <c:v>464.5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</c:v>
                </c:pt>
                <c:pt idx="10">
                  <c:v>307.89060000000001</c:v>
                </c:pt>
                <c:pt idx="11">
                  <c:v>330.3</c:v>
                </c:pt>
                <c:pt idx="12">
                  <c:v>318.7</c:v>
                </c:pt>
                <c:pt idx="13">
                  <c:v>226.65479999999999</c:v>
                </c:pt>
                <c:pt idx="14">
                  <c:v>358.2</c:v>
                </c:pt>
                <c:pt idx="15">
                  <c:v>749.34860000000003</c:v>
                </c:pt>
                <c:pt idx="16">
                  <c:v>157.804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tx>
            <c:strRef>
              <c:f>'Evolucio encarrec departaments'!$N$6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departaments'!$N$7:$N$23</c:f>
              <c:numCache>
                <c:formatCode>0.0000</c:formatCode>
                <c:ptCount val="17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3">
                  <c:v>260.83089999999999</c:v>
                </c:pt>
                <c:pt idx="14">
                  <c:v>358.4</c:v>
                </c:pt>
                <c:pt idx="15">
                  <c:v>758.19</c:v>
                </c:pt>
                <c:pt idx="1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tx>
            <c:strRef>
              <c:f>'Evolucio encarrec departaments'!$Q$6</c:f>
              <c:strCache>
                <c:ptCount val="1"/>
                <c:pt idx="0">
                  <c:v>2019/20</c:v>
                </c:pt>
              </c:strCache>
            </c:strRef>
          </c:tx>
          <c:invertIfNegative val="0"/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CMEM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departaments'!$Q$7:$Q$23</c:f>
              <c:numCache>
                <c:formatCode>0.0000</c:formatCode>
                <c:ptCount val="17"/>
                <c:pt idx="0">
                  <c:v>0</c:v>
                </c:pt>
                <c:pt idx="1">
                  <c:v>381.28</c:v>
                </c:pt>
                <c:pt idx="2">
                  <c:v>563.11760000000004</c:v>
                </c:pt>
                <c:pt idx="3">
                  <c:v>489.83089999999999</c:v>
                </c:pt>
                <c:pt idx="4">
                  <c:v>626.37090000000001</c:v>
                </c:pt>
                <c:pt idx="5">
                  <c:v>542.47760000000005</c:v>
                </c:pt>
                <c:pt idx="6">
                  <c:v>481.55</c:v>
                </c:pt>
                <c:pt idx="7">
                  <c:v>265.2448</c:v>
                </c:pt>
                <c:pt idx="8">
                  <c:v>1016.44</c:v>
                </c:pt>
                <c:pt idx="9">
                  <c:v>641.91999999999996</c:v>
                </c:pt>
                <c:pt idx="10">
                  <c:v>298.10849999999999</c:v>
                </c:pt>
                <c:pt idx="11">
                  <c:v>329.7</c:v>
                </c:pt>
                <c:pt idx="12">
                  <c:v>299.8</c:v>
                </c:pt>
                <c:pt idx="13">
                  <c:v>250.1891</c:v>
                </c:pt>
                <c:pt idx="14">
                  <c:v>356.35</c:v>
                </c:pt>
                <c:pt idx="15">
                  <c:v>770.87090000000001</c:v>
                </c:pt>
                <c:pt idx="16">
                  <c:v>152.99969999999999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74048"/>
        <c:axId val="146675584"/>
      </c:barChart>
      <c:catAx>
        <c:axId val="1466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75584"/>
        <c:crosses val="autoZero"/>
        <c:auto val="1"/>
        <c:lblAlgn val="ctr"/>
        <c:lblOffset val="100"/>
        <c:noMultiLvlLbl val="0"/>
      </c:catAx>
      <c:valAx>
        <c:axId val="14667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67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135029</xdr:colOff>
      <xdr:row>27</xdr:row>
      <xdr:rowOff>16527</xdr:rowOff>
    </xdr:from>
    <xdr:to>
      <xdr:col>13</xdr:col>
      <xdr:colOff>672353</xdr:colOff>
      <xdr:row>40</xdr:row>
      <xdr:rowOff>11206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</xdr:colOff>
      <xdr:row>41</xdr:row>
      <xdr:rowOff>8966</xdr:rowOff>
    </xdr:from>
    <xdr:to>
      <xdr:col>21</xdr:col>
      <xdr:colOff>2076450</xdr:colOff>
      <xdr:row>66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1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1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1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0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36.140625" style="3" customWidth="1"/>
    <col min="7" max="7" width="6.7109375" style="26" customWidth="1"/>
    <col min="8" max="8" width="5.7109375" style="3" customWidth="1"/>
    <col min="9" max="11" width="8.7109375" style="37" customWidth="1"/>
    <col min="12" max="13" width="9" style="37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7" hidden="1" customWidth="1"/>
    <col min="21" max="22" width="8.7109375" style="5" customWidth="1"/>
    <col min="23" max="23" width="12.7109375" style="49" customWidth="1"/>
    <col min="24" max="24" width="37.7109375" style="50" customWidth="1"/>
    <col min="25" max="25" width="11.42578125" style="50" customWidth="1"/>
    <col min="26" max="26" width="10" style="1" customWidth="1"/>
    <col min="27" max="27" width="9.7109375" style="63" customWidth="1"/>
    <col min="28" max="28" width="11.42578125" style="63"/>
    <col min="29" max="29" width="11.42578125" style="1"/>
  </cols>
  <sheetData>
    <row r="1" spans="1:25" ht="56.25" customHeight="1" x14ac:dyDescent="0.2">
      <c r="A1" s="24" t="s">
        <v>495</v>
      </c>
      <c r="B1" s="25" t="s">
        <v>0</v>
      </c>
      <c r="C1" s="25" t="s">
        <v>496</v>
      </c>
      <c r="D1" s="192" t="s">
        <v>497</v>
      </c>
      <c r="E1" s="192" t="s">
        <v>498</v>
      </c>
      <c r="F1" s="192" t="s">
        <v>819</v>
      </c>
      <c r="G1" s="52" t="s">
        <v>536</v>
      </c>
      <c r="H1" s="25" t="s">
        <v>1</v>
      </c>
      <c r="I1" s="33" t="s">
        <v>546</v>
      </c>
      <c r="J1" s="33" t="s">
        <v>508</v>
      </c>
      <c r="K1" s="34" t="s">
        <v>509</v>
      </c>
      <c r="L1" s="57" t="s">
        <v>548</v>
      </c>
      <c r="M1" s="57" t="s">
        <v>549</v>
      </c>
      <c r="N1" s="17" t="s">
        <v>500</v>
      </c>
      <c r="O1" s="18" t="s">
        <v>499</v>
      </c>
      <c r="P1" s="19" t="s">
        <v>501</v>
      </c>
      <c r="Q1" s="20" t="s">
        <v>502</v>
      </c>
      <c r="R1" s="21" t="s">
        <v>504</v>
      </c>
      <c r="S1" s="22" t="s">
        <v>503</v>
      </c>
      <c r="T1" s="77" t="s">
        <v>539</v>
      </c>
      <c r="U1" s="23" t="s">
        <v>505</v>
      </c>
      <c r="V1" s="16" t="s">
        <v>506</v>
      </c>
      <c r="W1" s="46" t="s">
        <v>507</v>
      </c>
    </row>
    <row r="2" spans="1:25" ht="12.75" customHeight="1" outlineLevel="2" x14ac:dyDescent="0.2">
      <c r="A2" s="426" t="s">
        <v>315</v>
      </c>
      <c r="B2" s="427" t="s">
        <v>587</v>
      </c>
      <c r="C2" s="428" t="s">
        <v>43</v>
      </c>
      <c r="D2" s="429" t="s">
        <v>636</v>
      </c>
      <c r="E2" s="430" t="s">
        <v>671</v>
      </c>
      <c r="F2" s="431" t="s">
        <v>635</v>
      </c>
      <c r="G2" s="432">
        <v>5</v>
      </c>
      <c r="H2" s="427" t="s">
        <v>588</v>
      </c>
      <c r="I2" s="433">
        <v>0.5</v>
      </c>
      <c r="J2" s="433">
        <f>13.5*I2</f>
        <v>6.75</v>
      </c>
      <c r="K2" s="434">
        <v>0</v>
      </c>
      <c r="L2" s="435">
        <f>J2*10/3/G2</f>
        <v>4.5</v>
      </c>
      <c r="M2" s="436">
        <f t="shared" ref="M2:M12" si="0">K2*10/3/G2</f>
        <v>0</v>
      </c>
      <c r="N2" s="437">
        <v>10</v>
      </c>
      <c r="O2" s="438">
        <v>1</v>
      </c>
      <c r="P2" s="439">
        <v>0</v>
      </c>
      <c r="Q2" s="437">
        <v>0</v>
      </c>
      <c r="R2" s="438">
        <v>0</v>
      </c>
      <c r="S2" s="439">
        <v>0</v>
      </c>
      <c r="T2" s="440">
        <f t="shared" ref="T2:T12" si="1">J2*(O2+R2)+K2*(P2+S2)</f>
        <v>6.75</v>
      </c>
      <c r="U2" s="441">
        <f t="shared" ref="U2:U12" si="2">J2*O2+K2*P2</f>
        <v>6.75</v>
      </c>
      <c r="V2" s="439">
        <f t="shared" ref="V2:V12" si="3">J2*R2+K2*S2</f>
        <v>0</v>
      </c>
      <c r="W2" s="442">
        <f t="shared" ref="W2:W12" si="4">T2</f>
        <v>6.75</v>
      </c>
    </row>
    <row r="3" spans="1:25" ht="12.75" customHeight="1" outlineLevel="2" x14ac:dyDescent="0.25">
      <c r="A3" s="443" t="s">
        <v>556</v>
      </c>
      <c r="B3" s="430" t="s">
        <v>587</v>
      </c>
      <c r="C3" s="444" t="s">
        <v>43</v>
      </c>
      <c r="D3" s="429" t="s">
        <v>636</v>
      </c>
      <c r="E3" s="430" t="s">
        <v>671</v>
      </c>
      <c r="F3" s="431" t="s">
        <v>635</v>
      </c>
      <c r="G3" s="445">
        <v>5</v>
      </c>
      <c r="H3" s="430" t="s">
        <v>588</v>
      </c>
      <c r="I3" s="446">
        <v>0.5</v>
      </c>
      <c r="J3" s="446">
        <f>13.5*I3</f>
        <v>6.75</v>
      </c>
      <c r="K3" s="447">
        <v>0</v>
      </c>
      <c r="L3" s="448">
        <f t="shared" ref="L3" si="5">J3*10/3/G3</f>
        <v>4.5</v>
      </c>
      <c r="M3" s="449">
        <f t="shared" si="0"/>
        <v>0</v>
      </c>
      <c r="N3" s="425">
        <v>10</v>
      </c>
      <c r="O3" s="450">
        <v>1</v>
      </c>
      <c r="P3" s="451">
        <v>0</v>
      </c>
      <c r="Q3" s="425">
        <v>0</v>
      </c>
      <c r="R3" s="450">
        <v>0</v>
      </c>
      <c r="S3" s="451">
        <v>0</v>
      </c>
      <c r="T3" s="452">
        <f t="shared" si="1"/>
        <v>6.75</v>
      </c>
      <c r="U3" s="453">
        <f t="shared" si="2"/>
        <v>6.75</v>
      </c>
      <c r="V3" s="451">
        <f t="shared" si="3"/>
        <v>0</v>
      </c>
      <c r="W3" s="454">
        <f t="shared" si="4"/>
        <v>6.75</v>
      </c>
      <c r="X3" s="164" t="s">
        <v>626</v>
      </c>
      <c r="Y3" s="184">
        <f>Y32</f>
        <v>0.4</v>
      </c>
    </row>
    <row r="4" spans="1:25" ht="12.75" customHeight="1" outlineLevel="2" x14ac:dyDescent="0.25">
      <c r="A4" s="443" t="s">
        <v>315</v>
      </c>
      <c r="B4" s="430" t="s">
        <v>587</v>
      </c>
      <c r="C4" s="444" t="s">
        <v>43</v>
      </c>
      <c r="D4" s="429" t="s">
        <v>637</v>
      </c>
      <c r="E4" s="430" t="s">
        <v>673</v>
      </c>
      <c r="F4" s="431" t="s">
        <v>638</v>
      </c>
      <c r="G4" s="445">
        <v>5</v>
      </c>
      <c r="H4" s="430" t="s">
        <v>588</v>
      </c>
      <c r="I4" s="446">
        <v>0.5</v>
      </c>
      <c r="J4" s="446">
        <f t="shared" ref="J4:J7" si="6">13.5*I4</f>
        <v>6.75</v>
      </c>
      <c r="K4" s="447">
        <v>0</v>
      </c>
      <c r="L4" s="448">
        <f t="shared" ref="L4:L12" si="7">J4*10/3/G4</f>
        <v>4.5</v>
      </c>
      <c r="M4" s="449">
        <f t="shared" si="0"/>
        <v>0</v>
      </c>
      <c r="N4" s="425">
        <v>10</v>
      </c>
      <c r="O4" s="450">
        <v>1</v>
      </c>
      <c r="P4" s="451">
        <v>0</v>
      </c>
      <c r="Q4" s="425">
        <v>0</v>
      </c>
      <c r="R4" s="450">
        <v>0</v>
      </c>
      <c r="S4" s="451">
        <v>0</v>
      </c>
      <c r="T4" s="452">
        <f t="shared" si="1"/>
        <v>6.75</v>
      </c>
      <c r="U4" s="453">
        <f t="shared" si="2"/>
        <v>6.75</v>
      </c>
      <c r="V4" s="451">
        <f t="shared" si="3"/>
        <v>0</v>
      </c>
      <c r="W4" s="454">
        <f t="shared" si="4"/>
        <v>6.75</v>
      </c>
      <c r="X4" s="60"/>
      <c r="Y4" s="163"/>
    </row>
    <row r="5" spans="1:25" ht="12.75" customHeight="1" outlineLevel="2" x14ac:dyDescent="0.25">
      <c r="A5" s="443" t="s">
        <v>556</v>
      </c>
      <c r="B5" s="430" t="s">
        <v>587</v>
      </c>
      <c r="C5" s="444" t="s">
        <v>43</v>
      </c>
      <c r="D5" s="429" t="s">
        <v>637</v>
      </c>
      <c r="E5" s="430" t="s">
        <v>673</v>
      </c>
      <c r="F5" s="431" t="s">
        <v>638</v>
      </c>
      <c r="G5" s="445">
        <v>5</v>
      </c>
      <c r="H5" s="430" t="s">
        <v>588</v>
      </c>
      <c r="I5" s="446">
        <v>0.5</v>
      </c>
      <c r="J5" s="446">
        <f t="shared" si="6"/>
        <v>6.75</v>
      </c>
      <c r="K5" s="447">
        <v>0</v>
      </c>
      <c r="L5" s="448">
        <f t="shared" si="7"/>
        <v>4.5</v>
      </c>
      <c r="M5" s="449">
        <f t="shared" si="0"/>
        <v>0</v>
      </c>
      <c r="N5" s="425">
        <v>10</v>
      </c>
      <c r="O5" s="450">
        <v>1</v>
      </c>
      <c r="P5" s="451">
        <v>0</v>
      </c>
      <c r="Q5" s="425">
        <v>0</v>
      </c>
      <c r="R5" s="450">
        <v>0</v>
      </c>
      <c r="S5" s="451">
        <v>0</v>
      </c>
      <c r="T5" s="452">
        <f t="shared" si="1"/>
        <v>6.75</v>
      </c>
      <c r="U5" s="453">
        <f t="shared" si="2"/>
        <v>6.75</v>
      </c>
      <c r="V5" s="451">
        <f t="shared" si="3"/>
        <v>0</v>
      </c>
      <c r="W5" s="454">
        <f t="shared" si="4"/>
        <v>6.75</v>
      </c>
      <c r="X5" s="60"/>
      <c r="Y5" s="163"/>
    </row>
    <row r="6" spans="1:25" ht="12.75" customHeight="1" outlineLevel="2" x14ac:dyDescent="0.2">
      <c r="A6" s="443" t="s">
        <v>315</v>
      </c>
      <c r="B6" s="430" t="s">
        <v>587</v>
      </c>
      <c r="C6" s="444" t="s">
        <v>43</v>
      </c>
      <c r="D6" s="429" t="s">
        <v>640</v>
      </c>
      <c r="E6" s="430" t="s">
        <v>674</v>
      </c>
      <c r="F6" s="431" t="s">
        <v>639</v>
      </c>
      <c r="G6" s="445">
        <v>5</v>
      </c>
      <c r="H6" s="430" t="s">
        <v>588</v>
      </c>
      <c r="I6" s="446">
        <v>0.5</v>
      </c>
      <c r="J6" s="446">
        <f t="shared" si="6"/>
        <v>6.75</v>
      </c>
      <c r="K6" s="447">
        <v>0</v>
      </c>
      <c r="L6" s="448">
        <f t="shared" si="7"/>
        <v>4.5</v>
      </c>
      <c r="M6" s="449">
        <f t="shared" si="0"/>
        <v>0</v>
      </c>
      <c r="N6" s="425">
        <v>10</v>
      </c>
      <c r="O6" s="450">
        <v>1</v>
      </c>
      <c r="P6" s="451">
        <v>0</v>
      </c>
      <c r="Q6" s="425">
        <v>0</v>
      </c>
      <c r="R6" s="450">
        <v>0</v>
      </c>
      <c r="S6" s="451">
        <v>0</v>
      </c>
      <c r="T6" s="452">
        <f t="shared" si="1"/>
        <v>6.75</v>
      </c>
      <c r="U6" s="453">
        <f t="shared" si="2"/>
        <v>6.75</v>
      </c>
      <c r="V6" s="451">
        <f t="shared" si="3"/>
        <v>0</v>
      </c>
      <c r="W6" s="454">
        <f t="shared" si="4"/>
        <v>6.75</v>
      </c>
      <c r="X6" s="37"/>
      <c r="Y6" s="27"/>
    </row>
    <row r="7" spans="1:25" ht="12.75" customHeight="1" outlineLevel="2" x14ac:dyDescent="0.2">
      <c r="A7" s="443" t="s">
        <v>556</v>
      </c>
      <c r="B7" s="430" t="s">
        <v>587</v>
      </c>
      <c r="C7" s="444" t="s">
        <v>43</v>
      </c>
      <c r="D7" s="429" t="s">
        <v>640</v>
      </c>
      <c r="E7" s="430" t="s">
        <v>674</v>
      </c>
      <c r="F7" s="431" t="s">
        <v>639</v>
      </c>
      <c r="G7" s="445">
        <v>5</v>
      </c>
      <c r="H7" s="430" t="s">
        <v>588</v>
      </c>
      <c r="I7" s="446">
        <v>0.5</v>
      </c>
      <c r="J7" s="446">
        <f t="shared" si="6"/>
        <v>6.75</v>
      </c>
      <c r="K7" s="447">
        <v>0</v>
      </c>
      <c r="L7" s="448">
        <f t="shared" si="7"/>
        <v>4.5</v>
      </c>
      <c r="M7" s="449">
        <f t="shared" si="0"/>
        <v>0</v>
      </c>
      <c r="N7" s="425">
        <v>10</v>
      </c>
      <c r="O7" s="450">
        <v>1</v>
      </c>
      <c r="P7" s="451">
        <v>0</v>
      </c>
      <c r="Q7" s="425">
        <v>0</v>
      </c>
      <c r="R7" s="450">
        <v>0</v>
      </c>
      <c r="S7" s="451">
        <v>0</v>
      </c>
      <c r="T7" s="452">
        <f t="shared" si="1"/>
        <v>6.75</v>
      </c>
      <c r="U7" s="453">
        <f t="shared" si="2"/>
        <v>6.75</v>
      </c>
      <c r="V7" s="451">
        <f t="shared" si="3"/>
        <v>0</v>
      </c>
      <c r="W7" s="454">
        <f t="shared" si="4"/>
        <v>6.75</v>
      </c>
    </row>
    <row r="8" spans="1:25" ht="12.75" customHeight="1" outlineLevel="2" x14ac:dyDescent="0.25">
      <c r="A8" s="443" t="s">
        <v>315</v>
      </c>
      <c r="B8" s="430" t="s">
        <v>587</v>
      </c>
      <c r="C8" s="444" t="s">
        <v>43</v>
      </c>
      <c r="D8" s="429" t="s">
        <v>642</v>
      </c>
      <c r="E8" s="430" t="s">
        <v>675</v>
      </c>
      <c r="F8" s="431" t="s">
        <v>641</v>
      </c>
      <c r="G8" s="445">
        <v>5</v>
      </c>
      <c r="H8" s="430" t="s">
        <v>13</v>
      </c>
      <c r="I8" s="446">
        <v>1</v>
      </c>
      <c r="J8" s="446">
        <f>13.5*I8</f>
        <v>13.5</v>
      </c>
      <c r="K8" s="447">
        <v>0</v>
      </c>
      <c r="L8" s="448">
        <f t="shared" si="7"/>
        <v>9</v>
      </c>
      <c r="M8" s="449">
        <f t="shared" si="0"/>
        <v>0</v>
      </c>
      <c r="N8" s="425">
        <v>10</v>
      </c>
      <c r="O8" s="450">
        <v>1</v>
      </c>
      <c r="P8" s="451">
        <v>0</v>
      </c>
      <c r="Q8" s="425">
        <v>0</v>
      </c>
      <c r="R8" s="450">
        <v>0</v>
      </c>
      <c r="S8" s="451">
        <v>0</v>
      </c>
      <c r="T8" s="452">
        <f t="shared" si="1"/>
        <v>13.5</v>
      </c>
      <c r="U8" s="453">
        <f t="shared" si="2"/>
        <v>13.5</v>
      </c>
      <c r="V8" s="451">
        <f t="shared" si="3"/>
        <v>0</v>
      </c>
      <c r="W8" s="454">
        <f t="shared" si="4"/>
        <v>13.5</v>
      </c>
      <c r="X8" s="164"/>
      <c r="Y8" s="163"/>
    </row>
    <row r="9" spans="1:25" ht="12.75" customHeight="1" outlineLevel="2" x14ac:dyDescent="0.2">
      <c r="A9" s="443" t="s">
        <v>473</v>
      </c>
      <c r="B9" s="430" t="s">
        <v>587</v>
      </c>
      <c r="C9" s="444" t="s">
        <v>43</v>
      </c>
      <c r="D9" s="429" t="s">
        <v>642</v>
      </c>
      <c r="E9" s="430" t="s">
        <v>675</v>
      </c>
      <c r="F9" s="431" t="s">
        <v>641</v>
      </c>
      <c r="G9" s="445">
        <v>5</v>
      </c>
      <c r="H9" s="430" t="s">
        <v>13</v>
      </c>
      <c r="I9" s="446">
        <v>0</v>
      </c>
      <c r="J9" s="446">
        <f>13.5*I9</f>
        <v>0</v>
      </c>
      <c r="K9" s="447">
        <v>0</v>
      </c>
      <c r="L9" s="448">
        <f t="shared" si="7"/>
        <v>0</v>
      </c>
      <c r="M9" s="449">
        <f t="shared" si="0"/>
        <v>0</v>
      </c>
      <c r="N9" s="425">
        <v>10</v>
      </c>
      <c r="O9" s="450">
        <v>1</v>
      </c>
      <c r="P9" s="451">
        <v>0</v>
      </c>
      <c r="Q9" s="425">
        <v>0</v>
      </c>
      <c r="R9" s="450">
        <v>0</v>
      </c>
      <c r="S9" s="451">
        <v>0</v>
      </c>
      <c r="T9" s="452">
        <f t="shared" si="1"/>
        <v>0</v>
      </c>
      <c r="U9" s="453">
        <f t="shared" si="2"/>
        <v>0</v>
      </c>
      <c r="V9" s="451">
        <f t="shared" si="3"/>
        <v>0</v>
      </c>
      <c r="W9" s="454">
        <f t="shared" si="4"/>
        <v>0</v>
      </c>
      <c r="Y9" s="27"/>
    </row>
    <row r="10" spans="1:25" ht="12.75" customHeight="1" outlineLevel="2" x14ac:dyDescent="0.2">
      <c r="A10" s="443" t="s">
        <v>33</v>
      </c>
      <c r="B10" s="430" t="s">
        <v>587</v>
      </c>
      <c r="C10" s="444" t="s">
        <v>43</v>
      </c>
      <c r="D10" s="429" t="s">
        <v>644</v>
      </c>
      <c r="E10" s="430" t="s">
        <v>676</v>
      </c>
      <c r="F10" s="431" t="s">
        <v>643</v>
      </c>
      <c r="G10" s="445">
        <v>5</v>
      </c>
      <c r="H10" s="430" t="s">
        <v>13</v>
      </c>
      <c r="I10" s="446">
        <v>1</v>
      </c>
      <c r="J10" s="446">
        <f>13.5*I10</f>
        <v>13.5</v>
      </c>
      <c r="K10" s="447">
        <v>0</v>
      </c>
      <c r="L10" s="448">
        <f t="shared" si="7"/>
        <v>9</v>
      </c>
      <c r="M10" s="449">
        <f t="shared" si="0"/>
        <v>0</v>
      </c>
      <c r="N10" s="425">
        <v>10</v>
      </c>
      <c r="O10" s="450">
        <v>1</v>
      </c>
      <c r="P10" s="451">
        <v>0</v>
      </c>
      <c r="Q10" s="425">
        <v>0</v>
      </c>
      <c r="R10" s="450">
        <v>0</v>
      </c>
      <c r="S10" s="451">
        <v>0</v>
      </c>
      <c r="T10" s="452">
        <f t="shared" si="1"/>
        <v>13.5</v>
      </c>
      <c r="U10" s="453">
        <f t="shared" si="2"/>
        <v>13.5</v>
      </c>
      <c r="V10" s="451">
        <f t="shared" si="3"/>
        <v>0</v>
      </c>
      <c r="W10" s="454">
        <f t="shared" si="4"/>
        <v>13.5</v>
      </c>
    </row>
    <row r="11" spans="1:25" ht="12.75" customHeight="1" outlineLevel="2" x14ac:dyDescent="0.2">
      <c r="A11" s="443" t="s">
        <v>315</v>
      </c>
      <c r="B11" s="430" t="s">
        <v>587</v>
      </c>
      <c r="C11" s="444" t="s">
        <v>43</v>
      </c>
      <c r="D11" s="429" t="s">
        <v>646</v>
      </c>
      <c r="E11" s="430" t="s">
        <v>677</v>
      </c>
      <c r="F11" s="431" t="s">
        <v>645</v>
      </c>
      <c r="G11" s="445">
        <v>5</v>
      </c>
      <c r="H11" s="430" t="s">
        <v>13</v>
      </c>
      <c r="I11" s="446">
        <v>0.5</v>
      </c>
      <c r="J11" s="446">
        <f>13.5*I11</f>
        <v>6.75</v>
      </c>
      <c r="K11" s="447">
        <v>0</v>
      </c>
      <c r="L11" s="448">
        <f t="shared" si="7"/>
        <v>4.5</v>
      </c>
      <c r="M11" s="449">
        <f t="shared" si="0"/>
        <v>0</v>
      </c>
      <c r="N11" s="425">
        <v>10</v>
      </c>
      <c r="O11" s="450">
        <v>1</v>
      </c>
      <c r="P11" s="451">
        <v>0</v>
      </c>
      <c r="Q11" s="425">
        <v>0</v>
      </c>
      <c r="R11" s="450">
        <v>0</v>
      </c>
      <c r="S11" s="451">
        <v>0</v>
      </c>
      <c r="T11" s="452">
        <f t="shared" si="1"/>
        <v>6.75</v>
      </c>
      <c r="U11" s="453">
        <f t="shared" si="2"/>
        <v>6.75</v>
      </c>
      <c r="V11" s="451">
        <f t="shared" si="3"/>
        <v>0</v>
      </c>
      <c r="W11" s="454">
        <f t="shared" si="4"/>
        <v>6.75</v>
      </c>
    </row>
    <row r="12" spans="1:25" ht="12.75" customHeight="1" outlineLevel="2" x14ac:dyDescent="0.2">
      <c r="A12" s="443" t="s">
        <v>556</v>
      </c>
      <c r="B12" s="430" t="s">
        <v>587</v>
      </c>
      <c r="C12" s="444" t="s">
        <v>43</v>
      </c>
      <c r="D12" s="429" t="s">
        <v>646</v>
      </c>
      <c r="E12" s="430" t="s">
        <v>677</v>
      </c>
      <c r="F12" s="431" t="s">
        <v>645</v>
      </c>
      <c r="G12" s="445">
        <v>5</v>
      </c>
      <c r="H12" s="430" t="s">
        <v>13</v>
      </c>
      <c r="I12" s="446">
        <v>0.5</v>
      </c>
      <c r="J12" s="446">
        <f>13.5*I12</f>
        <v>6.75</v>
      </c>
      <c r="K12" s="447">
        <v>0</v>
      </c>
      <c r="L12" s="448">
        <f t="shared" si="7"/>
        <v>4.5</v>
      </c>
      <c r="M12" s="449">
        <f t="shared" si="0"/>
        <v>0</v>
      </c>
      <c r="N12" s="425">
        <v>10</v>
      </c>
      <c r="O12" s="450">
        <v>1</v>
      </c>
      <c r="P12" s="451">
        <v>0</v>
      </c>
      <c r="Q12" s="425">
        <v>0</v>
      </c>
      <c r="R12" s="450">
        <v>0</v>
      </c>
      <c r="S12" s="451">
        <v>0</v>
      </c>
      <c r="T12" s="452">
        <f t="shared" si="1"/>
        <v>6.75</v>
      </c>
      <c r="U12" s="453">
        <f t="shared" si="2"/>
        <v>6.75</v>
      </c>
      <c r="V12" s="451">
        <f t="shared" si="3"/>
        <v>0</v>
      </c>
      <c r="W12" s="454">
        <f t="shared" si="4"/>
        <v>6.75</v>
      </c>
    </row>
    <row r="13" spans="1:25" ht="12.75" customHeight="1" outlineLevel="1" x14ac:dyDescent="0.2">
      <c r="A13" s="443"/>
      <c r="B13" s="430"/>
      <c r="C13" s="444" t="s">
        <v>690</v>
      </c>
      <c r="D13" s="429"/>
      <c r="E13" s="430"/>
      <c r="F13" s="431"/>
      <c r="G13" s="445"/>
      <c r="H13" s="430"/>
      <c r="I13" s="446"/>
      <c r="J13" s="446"/>
      <c r="K13" s="447"/>
      <c r="L13" s="455"/>
      <c r="M13" s="456"/>
      <c r="N13" s="425"/>
      <c r="O13" s="450"/>
      <c r="P13" s="451"/>
      <c r="Q13" s="425"/>
      <c r="R13" s="450"/>
      <c r="S13" s="451"/>
      <c r="T13" s="452"/>
      <c r="U13" s="453">
        <f>SUBTOTAL(9,U2:U12)</f>
        <v>81</v>
      </c>
      <c r="V13" s="451">
        <f>SUBTOTAL(9,V2:V12)</f>
        <v>0</v>
      </c>
      <c r="W13" s="454">
        <f>SUBTOTAL(9,W2:W12)</f>
        <v>81</v>
      </c>
    </row>
    <row r="14" spans="1:25" ht="12.75" customHeight="1" outlineLevel="2" x14ac:dyDescent="0.2">
      <c r="A14" s="443" t="s">
        <v>74</v>
      </c>
      <c r="B14" s="430" t="s">
        <v>587</v>
      </c>
      <c r="C14" s="444" t="s">
        <v>14</v>
      </c>
      <c r="D14" s="429" t="s">
        <v>653</v>
      </c>
      <c r="E14" s="430" t="s">
        <v>159</v>
      </c>
      <c r="F14" s="431" t="s">
        <v>160</v>
      </c>
      <c r="G14" s="445">
        <v>15</v>
      </c>
      <c r="H14" s="430" t="s">
        <v>151</v>
      </c>
      <c r="I14" s="446">
        <v>1</v>
      </c>
      <c r="J14" s="446">
        <f t="shared" ref="J14:J19" si="8">$Y$3</f>
        <v>0.4</v>
      </c>
      <c r="K14" s="447">
        <v>0</v>
      </c>
      <c r="L14" s="448">
        <f t="shared" ref="L14" si="9">J14*10/3/G14</f>
        <v>8.8888888888888878E-2</v>
      </c>
      <c r="M14" s="449">
        <f t="shared" ref="M14:M25" si="10">K14*10/3/G14</f>
        <v>0</v>
      </c>
      <c r="N14" s="425">
        <v>0</v>
      </c>
      <c r="O14" s="450">
        <v>0</v>
      </c>
      <c r="P14" s="451">
        <v>0</v>
      </c>
      <c r="Q14" s="425">
        <v>1</v>
      </c>
      <c r="R14" s="450">
        <f t="shared" ref="R14:R19" si="11">Q14</f>
        <v>1</v>
      </c>
      <c r="S14" s="451">
        <v>0</v>
      </c>
      <c r="T14" s="452">
        <f t="shared" ref="T14:T25" si="12">J14*(O14+R14)+K14*(P14+S14)</f>
        <v>0.4</v>
      </c>
      <c r="U14" s="453">
        <f t="shared" ref="U14:U25" si="13">J14*O14+K14*P14</f>
        <v>0</v>
      </c>
      <c r="V14" s="451">
        <f t="shared" ref="V14:V25" si="14">J14*R14+K14*S14</f>
        <v>0.4</v>
      </c>
      <c r="W14" s="454">
        <f t="shared" ref="W14:W25" si="15">T14</f>
        <v>0.4</v>
      </c>
    </row>
    <row r="15" spans="1:25" ht="12.75" customHeight="1" outlineLevel="2" x14ac:dyDescent="0.25">
      <c r="A15" s="443" t="s">
        <v>117</v>
      </c>
      <c r="B15" s="430" t="s">
        <v>587</v>
      </c>
      <c r="C15" s="444" t="s">
        <v>14</v>
      </c>
      <c r="D15" s="429" t="s">
        <v>653</v>
      </c>
      <c r="E15" s="430" t="s">
        <v>159</v>
      </c>
      <c r="F15" s="431" t="s">
        <v>160</v>
      </c>
      <c r="G15" s="445">
        <v>15</v>
      </c>
      <c r="H15" s="430" t="s">
        <v>151</v>
      </c>
      <c r="I15" s="446">
        <v>1</v>
      </c>
      <c r="J15" s="446">
        <f t="shared" si="8"/>
        <v>0.4</v>
      </c>
      <c r="K15" s="447">
        <v>0</v>
      </c>
      <c r="L15" s="448">
        <f t="shared" ref="L15:L25" si="16">J15*10/3/G15</f>
        <v>8.8888888888888878E-2</v>
      </c>
      <c r="M15" s="449">
        <f t="shared" si="10"/>
        <v>0</v>
      </c>
      <c r="N15" s="425">
        <v>0</v>
      </c>
      <c r="O15" s="450">
        <v>0</v>
      </c>
      <c r="P15" s="451">
        <v>0</v>
      </c>
      <c r="Q15" s="425">
        <v>0</v>
      </c>
      <c r="R15" s="450">
        <f t="shared" si="11"/>
        <v>0</v>
      </c>
      <c r="S15" s="451">
        <v>0</v>
      </c>
      <c r="T15" s="452">
        <f t="shared" si="12"/>
        <v>0</v>
      </c>
      <c r="U15" s="453">
        <f t="shared" si="13"/>
        <v>0</v>
      </c>
      <c r="V15" s="451">
        <f t="shared" si="14"/>
        <v>0</v>
      </c>
      <c r="W15" s="454">
        <f t="shared" si="15"/>
        <v>0</v>
      </c>
      <c r="X15" s="264" t="s">
        <v>687</v>
      </c>
      <c r="Y15" s="61"/>
    </row>
    <row r="16" spans="1:25" ht="12.75" customHeight="1" outlineLevel="2" x14ac:dyDescent="0.2">
      <c r="A16" s="443" t="s">
        <v>315</v>
      </c>
      <c r="B16" s="430" t="s">
        <v>587</v>
      </c>
      <c r="C16" s="444" t="s">
        <v>14</v>
      </c>
      <c r="D16" s="429" t="s">
        <v>653</v>
      </c>
      <c r="E16" s="430" t="s">
        <v>159</v>
      </c>
      <c r="F16" s="431" t="s">
        <v>160</v>
      </c>
      <c r="G16" s="445">
        <v>15</v>
      </c>
      <c r="H16" s="430" t="s">
        <v>151</v>
      </c>
      <c r="I16" s="446">
        <v>1</v>
      </c>
      <c r="J16" s="446">
        <f t="shared" si="8"/>
        <v>0.4</v>
      </c>
      <c r="K16" s="447">
        <v>0</v>
      </c>
      <c r="L16" s="448">
        <f t="shared" si="16"/>
        <v>8.8888888888888878E-2</v>
      </c>
      <c r="M16" s="449">
        <f t="shared" si="10"/>
        <v>0</v>
      </c>
      <c r="N16" s="425">
        <v>0</v>
      </c>
      <c r="O16" s="450">
        <v>0</v>
      </c>
      <c r="P16" s="451">
        <v>0</v>
      </c>
      <c r="Q16" s="425">
        <v>3</v>
      </c>
      <c r="R16" s="450">
        <f t="shared" si="11"/>
        <v>3</v>
      </c>
      <c r="S16" s="451">
        <v>0</v>
      </c>
      <c r="T16" s="452">
        <f t="shared" si="12"/>
        <v>1.2000000000000002</v>
      </c>
      <c r="U16" s="453">
        <f t="shared" si="13"/>
        <v>0</v>
      </c>
      <c r="V16" s="451">
        <f t="shared" si="14"/>
        <v>1.2000000000000002</v>
      </c>
      <c r="W16" s="454">
        <f t="shared" si="15"/>
        <v>1.2000000000000002</v>
      </c>
      <c r="Y16" s="27"/>
    </row>
    <row r="17" spans="1:27" ht="12.75" customHeight="1" outlineLevel="2" x14ac:dyDescent="0.25">
      <c r="A17" s="443" t="s">
        <v>390</v>
      </c>
      <c r="B17" s="430" t="s">
        <v>587</v>
      </c>
      <c r="C17" s="444" t="s">
        <v>14</v>
      </c>
      <c r="D17" s="429" t="s">
        <v>653</v>
      </c>
      <c r="E17" s="430" t="s">
        <v>159</v>
      </c>
      <c r="F17" s="431" t="s">
        <v>160</v>
      </c>
      <c r="G17" s="445">
        <v>15</v>
      </c>
      <c r="H17" s="430" t="s">
        <v>151</v>
      </c>
      <c r="I17" s="446">
        <v>1</v>
      </c>
      <c r="J17" s="446">
        <f t="shared" si="8"/>
        <v>0.4</v>
      </c>
      <c r="K17" s="447">
        <v>0</v>
      </c>
      <c r="L17" s="448">
        <f t="shared" si="16"/>
        <v>8.8888888888888878E-2</v>
      </c>
      <c r="M17" s="449">
        <f t="shared" si="10"/>
        <v>0</v>
      </c>
      <c r="N17" s="425">
        <v>0</v>
      </c>
      <c r="O17" s="450">
        <v>0</v>
      </c>
      <c r="P17" s="451">
        <v>0</v>
      </c>
      <c r="Q17" s="425">
        <v>2</v>
      </c>
      <c r="R17" s="450">
        <f t="shared" si="11"/>
        <v>2</v>
      </c>
      <c r="S17" s="451">
        <v>0</v>
      </c>
      <c r="T17" s="452">
        <f t="shared" si="12"/>
        <v>0.8</v>
      </c>
      <c r="U17" s="453">
        <f t="shared" si="13"/>
        <v>0</v>
      </c>
      <c r="V17" s="451">
        <f t="shared" si="14"/>
        <v>0.8</v>
      </c>
      <c r="W17" s="454">
        <f t="shared" si="15"/>
        <v>0.8</v>
      </c>
      <c r="X17" s="107"/>
      <c r="Y17" s="108"/>
    </row>
    <row r="18" spans="1:27" ht="12.75" customHeight="1" outlineLevel="2" x14ac:dyDescent="0.25">
      <c r="A18" s="443" t="s">
        <v>473</v>
      </c>
      <c r="B18" s="430" t="s">
        <v>587</v>
      </c>
      <c r="C18" s="444" t="s">
        <v>14</v>
      </c>
      <c r="D18" s="429" t="s">
        <v>653</v>
      </c>
      <c r="E18" s="430" t="s">
        <v>159</v>
      </c>
      <c r="F18" s="431" t="s">
        <v>160</v>
      </c>
      <c r="G18" s="445">
        <v>15</v>
      </c>
      <c r="H18" s="430" t="s">
        <v>151</v>
      </c>
      <c r="I18" s="446">
        <v>1</v>
      </c>
      <c r="J18" s="446">
        <f t="shared" si="8"/>
        <v>0.4</v>
      </c>
      <c r="K18" s="447">
        <v>0</v>
      </c>
      <c r="L18" s="448">
        <f t="shared" si="16"/>
        <v>8.8888888888888878E-2</v>
      </c>
      <c r="M18" s="449">
        <f t="shared" si="10"/>
        <v>0</v>
      </c>
      <c r="N18" s="425">
        <v>0</v>
      </c>
      <c r="O18" s="450">
        <v>0</v>
      </c>
      <c r="P18" s="451">
        <v>0</v>
      </c>
      <c r="Q18" s="425">
        <v>2</v>
      </c>
      <c r="R18" s="450">
        <f t="shared" si="11"/>
        <v>2</v>
      </c>
      <c r="S18" s="451">
        <v>0</v>
      </c>
      <c r="T18" s="452">
        <f t="shared" si="12"/>
        <v>0.8</v>
      </c>
      <c r="U18" s="453">
        <f t="shared" si="13"/>
        <v>0</v>
      </c>
      <c r="V18" s="451">
        <f t="shared" si="14"/>
        <v>0.8</v>
      </c>
      <c r="W18" s="454">
        <f t="shared" si="15"/>
        <v>0.8</v>
      </c>
      <c r="X18" s="63"/>
      <c r="Y18" s="61"/>
    </row>
    <row r="19" spans="1:27" ht="12.75" customHeight="1" outlineLevel="2" x14ac:dyDescent="0.2">
      <c r="A19" s="443" t="s">
        <v>556</v>
      </c>
      <c r="B19" s="430" t="s">
        <v>587</v>
      </c>
      <c r="C19" s="444" t="s">
        <v>14</v>
      </c>
      <c r="D19" s="429" t="s">
        <v>653</v>
      </c>
      <c r="E19" s="430" t="s">
        <v>159</v>
      </c>
      <c r="F19" s="431" t="s">
        <v>160</v>
      </c>
      <c r="G19" s="445">
        <v>15</v>
      </c>
      <c r="H19" s="430" t="s">
        <v>151</v>
      </c>
      <c r="I19" s="446">
        <v>1</v>
      </c>
      <c r="J19" s="446">
        <f t="shared" si="8"/>
        <v>0.4</v>
      </c>
      <c r="K19" s="447">
        <v>0</v>
      </c>
      <c r="L19" s="448">
        <f t="shared" si="16"/>
        <v>8.8888888888888878E-2</v>
      </c>
      <c r="M19" s="449">
        <f t="shared" si="10"/>
        <v>0</v>
      </c>
      <c r="N19" s="425">
        <v>0</v>
      </c>
      <c r="O19" s="450">
        <v>0</v>
      </c>
      <c r="P19" s="451">
        <v>0</v>
      </c>
      <c r="Q19" s="425">
        <v>2</v>
      </c>
      <c r="R19" s="450">
        <f t="shared" si="11"/>
        <v>2</v>
      </c>
      <c r="S19" s="451">
        <v>0</v>
      </c>
      <c r="T19" s="452">
        <f t="shared" si="12"/>
        <v>0.8</v>
      </c>
      <c r="U19" s="453">
        <f t="shared" si="13"/>
        <v>0</v>
      </c>
      <c r="V19" s="451">
        <f t="shared" si="14"/>
        <v>0.8</v>
      </c>
      <c r="W19" s="454">
        <f t="shared" si="15"/>
        <v>0.8</v>
      </c>
      <c r="Y19" s="1"/>
    </row>
    <row r="20" spans="1:27" ht="12.75" customHeight="1" outlineLevel="2" x14ac:dyDescent="0.2">
      <c r="A20" s="443" t="s">
        <v>315</v>
      </c>
      <c r="B20" s="430" t="s">
        <v>587</v>
      </c>
      <c r="C20" s="444" t="s">
        <v>14</v>
      </c>
      <c r="D20" s="429" t="s">
        <v>648</v>
      </c>
      <c r="E20" s="430" t="s">
        <v>678</v>
      </c>
      <c r="F20" s="431" t="s">
        <v>647</v>
      </c>
      <c r="G20" s="445">
        <v>5</v>
      </c>
      <c r="H20" s="430" t="s">
        <v>13</v>
      </c>
      <c r="I20" s="446">
        <v>1</v>
      </c>
      <c r="J20" s="446">
        <f>13.5*I20</f>
        <v>13.5</v>
      </c>
      <c r="K20" s="447">
        <v>0</v>
      </c>
      <c r="L20" s="448">
        <f t="shared" si="16"/>
        <v>9</v>
      </c>
      <c r="M20" s="449">
        <f t="shared" si="10"/>
        <v>0</v>
      </c>
      <c r="N20" s="425">
        <v>0</v>
      </c>
      <c r="O20" s="450">
        <v>0</v>
      </c>
      <c r="P20" s="451">
        <v>0</v>
      </c>
      <c r="Q20" s="425">
        <v>10</v>
      </c>
      <c r="R20" s="450">
        <v>1</v>
      </c>
      <c r="S20" s="451">
        <v>0</v>
      </c>
      <c r="T20" s="452">
        <f t="shared" si="12"/>
        <v>13.5</v>
      </c>
      <c r="U20" s="453">
        <f t="shared" si="13"/>
        <v>0</v>
      </c>
      <c r="V20" s="451">
        <f t="shared" si="14"/>
        <v>13.5</v>
      </c>
      <c r="W20" s="454">
        <f t="shared" si="15"/>
        <v>13.5</v>
      </c>
    </row>
    <row r="21" spans="1:27" ht="12.75" customHeight="1" outlineLevel="2" x14ac:dyDescent="0.2">
      <c r="A21" s="443" t="s">
        <v>74</v>
      </c>
      <c r="B21" s="430" t="s">
        <v>587</v>
      </c>
      <c r="C21" s="444" t="s">
        <v>14</v>
      </c>
      <c r="D21" s="429" t="s">
        <v>650</v>
      </c>
      <c r="E21" s="430" t="s">
        <v>679</v>
      </c>
      <c r="F21" s="431" t="s">
        <v>649</v>
      </c>
      <c r="G21" s="445">
        <v>5</v>
      </c>
      <c r="H21" s="430" t="s">
        <v>13</v>
      </c>
      <c r="I21" s="446">
        <f>1/3</f>
        <v>0.33333333333333331</v>
      </c>
      <c r="J21" s="446">
        <f t="shared" ref="J21:J25" si="17">13.5*I21</f>
        <v>4.5</v>
      </c>
      <c r="K21" s="447">
        <v>0</v>
      </c>
      <c r="L21" s="448">
        <f t="shared" si="16"/>
        <v>3</v>
      </c>
      <c r="M21" s="449">
        <f t="shared" si="10"/>
        <v>0</v>
      </c>
      <c r="N21" s="425">
        <v>0</v>
      </c>
      <c r="O21" s="450">
        <v>0</v>
      </c>
      <c r="P21" s="451">
        <v>0</v>
      </c>
      <c r="Q21" s="425">
        <v>10</v>
      </c>
      <c r="R21" s="450">
        <v>1</v>
      </c>
      <c r="S21" s="451">
        <v>0</v>
      </c>
      <c r="T21" s="452">
        <f t="shared" si="12"/>
        <v>4.5</v>
      </c>
      <c r="U21" s="453">
        <f t="shared" si="13"/>
        <v>0</v>
      </c>
      <c r="V21" s="451">
        <f t="shared" si="14"/>
        <v>4.5</v>
      </c>
      <c r="W21" s="454">
        <f t="shared" si="15"/>
        <v>4.5</v>
      </c>
    </row>
    <row r="22" spans="1:27" ht="12.75" customHeight="1" outlineLevel="2" x14ac:dyDescent="0.2">
      <c r="A22" s="443" t="s">
        <v>390</v>
      </c>
      <c r="B22" s="430" t="s">
        <v>587</v>
      </c>
      <c r="C22" s="444" t="s">
        <v>14</v>
      </c>
      <c r="D22" s="429" t="s">
        <v>650</v>
      </c>
      <c r="E22" s="430" t="s">
        <v>679</v>
      </c>
      <c r="F22" s="431" t="s">
        <v>649</v>
      </c>
      <c r="G22" s="445">
        <v>5</v>
      </c>
      <c r="H22" s="430" t="s">
        <v>13</v>
      </c>
      <c r="I22" s="446">
        <f>1/3</f>
        <v>0.33333333333333331</v>
      </c>
      <c r="J22" s="446">
        <f t="shared" si="17"/>
        <v>4.5</v>
      </c>
      <c r="K22" s="447">
        <v>0</v>
      </c>
      <c r="L22" s="448">
        <f t="shared" si="16"/>
        <v>3</v>
      </c>
      <c r="M22" s="449">
        <f t="shared" si="10"/>
        <v>0</v>
      </c>
      <c r="N22" s="425">
        <v>0</v>
      </c>
      <c r="O22" s="450">
        <v>0</v>
      </c>
      <c r="P22" s="451">
        <v>0</v>
      </c>
      <c r="Q22" s="425">
        <v>10</v>
      </c>
      <c r="R22" s="450">
        <v>1</v>
      </c>
      <c r="S22" s="451">
        <v>0</v>
      </c>
      <c r="T22" s="452">
        <f t="shared" si="12"/>
        <v>4.5</v>
      </c>
      <c r="U22" s="453">
        <f t="shared" si="13"/>
        <v>0</v>
      </c>
      <c r="V22" s="451">
        <f t="shared" si="14"/>
        <v>4.5</v>
      </c>
      <c r="W22" s="454">
        <f t="shared" si="15"/>
        <v>4.5</v>
      </c>
    </row>
    <row r="23" spans="1:27" ht="12.75" customHeight="1" outlineLevel="2" x14ac:dyDescent="0.2">
      <c r="A23" s="443" t="s">
        <v>556</v>
      </c>
      <c r="B23" s="430" t="s">
        <v>587</v>
      </c>
      <c r="C23" s="444" t="s">
        <v>14</v>
      </c>
      <c r="D23" s="429" t="s">
        <v>650</v>
      </c>
      <c r="E23" s="430" t="s">
        <v>679</v>
      </c>
      <c r="F23" s="431" t="s">
        <v>649</v>
      </c>
      <c r="G23" s="445">
        <v>5</v>
      </c>
      <c r="H23" s="430" t="s">
        <v>13</v>
      </c>
      <c r="I23" s="446">
        <f>1/3</f>
        <v>0.33333333333333331</v>
      </c>
      <c r="J23" s="446">
        <f t="shared" si="17"/>
        <v>4.5</v>
      </c>
      <c r="K23" s="447">
        <v>0</v>
      </c>
      <c r="L23" s="448">
        <f t="shared" si="16"/>
        <v>3</v>
      </c>
      <c r="M23" s="449">
        <f t="shared" si="10"/>
        <v>0</v>
      </c>
      <c r="N23" s="425">
        <v>0</v>
      </c>
      <c r="O23" s="450">
        <v>0</v>
      </c>
      <c r="P23" s="451">
        <v>0</v>
      </c>
      <c r="Q23" s="425">
        <v>10</v>
      </c>
      <c r="R23" s="450">
        <v>1</v>
      </c>
      <c r="S23" s="451">
        <v>0</v>
      </c>
      <c r="T23" s="452">
        <f t="shared" si="12"/>
        <v>4.5</v>
      </c>
      <c r="U23" s="453">
        <f t="shared" si="13"/>
        <v>0</v>
      </c>
      <c r="V23" s="451">
        <f t="shared" si="14"/>
        <v>4.5</v>
      </c>
      <c r="W23" s="454">
        <f t="shared" si="15"/>
        <v>4.5</v>
      </c>
    </row>
    <row r="24" spans="1:27" ht="12.75" customHeight="1" outlineLevel="2" x14ac:dyDescent="0.2">
      <c r="A24" s="443" t="s">
        <v>315</v>
      </c>
      <c r="B24" s="430" t="s">
        <v>587</v>
      </c>
      <c r="C24" s="444" t="s">
        <v>14</v>
      </c>
      <c r="D24" s="429" t="s">
        <v>652</v>
      </c>
      <c r="E24" s="430" t="s">
        <v>680</v>
      </c>
      <c r="F24" s="431" t="s">
        <v>651</v>
      </c>
      <c r="G24" s="445">
        <v>5</v>
      </c>
      <c r="H24" s="430" t="s">
        <v>13</v>
      </c>
      <c r="I24" s="446">
        <v>0.5</v>
      </c>
      <c r="J24" s="446">
        <f t="shared" si="17"/>
        <v>6.75</v>
      </c>
      <c r="K24" s="447">
        <v>0</v>
      </c>
      <c r="L24" s="448">
        <f t="shared" si="16"/>
        <v>4.5</v>
      </c>
      <c r="M24" s="449">
        <f t="shared" si="10"/>
        <v>0</v>
      </c>
      <c r="N24" s="425">
        <v>0</v>
      </c>
      <c r="O24" s="450">
        <v>0</v>
      </c>
      <c r="P24" s="451">
        <v>0</v>
      </c>
      <c r="Q24" s="425">
        <v>10</v>
      </c>
      <c r="R24" s="450">
        <v>1</v>
      </c>
      <c r="S24" s="451">
        <v>0</v>
      </c>
      <c r="T24" s="452">
        <f t="shared" si="12"/>
        <v>6.75</v>
      </c>
      <c r="U24" s="453">
        <f t="shared" si="13"/>
        <v>0</v>
      </c>
      <c r="V24" s="451">
        <f t="shared" si="14"/>
        <v>6.75</v>
      </c>
      <c r="W24" s="454">
        <f t="shared" si="15"/>
        <v>6.75</v>
      </c>
    </row>
    <row r="25" spans="1:27" ht="12.75" customHeight="1" outlineLevel="2" x14ac:dyDescent="0.25">
      <c r="A25" s="443" t="s">
        <v>556</v>
      </c>
      <c r="B25" s="430" t="s">
        <v>587</v>
      </c>
      <c r="C25" s="444" t="s">
        <v>14</v>
      </c>
      <c r="D25" s="429" t="s">
        <v>652</v>
      </c>
      <c r="E25" s="430" t="s">
        <v>680</v>
      </c>
      <c r="F25" s="431" t="s">
        <v>651</v>
      </c>
      <c r="G25" s="445">
        <v>5</v>
      </c>
      <c r="H25" s="430" t="s">
        <v>13</v>
      </c>
      <c r="I25" s="446">
        <v>0.5</v>
      </c>
      <c r="J25" s="446">
        <f t="shared" si="17"/>
        <v>6.75</v>
      </c>
      <c r="K25" s="447">
        <v>0</v>
      </c>
      <c r="L25" s="448">
        <f t="shared" si="16"/>
        <v>4.5</v>
      </c>
      <c r="M25" s="449">
        <f t="shared" si="10"/>
        <v>0</v>
      </c>
      <c r="N25" s="425">
        <v>0</v>
      </c>
      <c r="O25" s="450">
        <v>0</v>
      </c>
      <c r="P25" s="451">
        <v>0</v>
      </c>
      <c r="Q25" s="425">
        <v>10</v>
      </c>
      <c r="R25" s="450">
        <v>1</v>
      </c>
      <c r="S25" s="451">
        <v>0</v>
      </c>
      <c r="T25" s="452">
        <f t="shared" si="12"/>
        <v>6.75</v>
      </c>
      <c r="U25" s="453">
        <f t="shared" si="13"/>
        <v>0</v>
      </c>
      <c r="V25" s="451">
        <f t="shared" si="14"/>
        <v>6.75</v>
      </c>
      <c r="W25" s="454">
        <f t="shared" si="15"/>
        <v>6.75</v>
      </c>
      <c r="X25" s="264"/>
    </row>
    <row r="26" spans="1:27" ht="12.75" customHeight="1" outlineLevel="1" x14ac:dyDescent="0.2">
      <c r="A26" s="457"/>
      <c r="B26" s="458"/>
      <c r="C26" s="459" t="s">
        <v>691</v>
      </c>
      <c r="D26" s="460"/>
      <c r="E26" s="458"/>
      <c r="F26" s="461"/>
      <c r="G26" s="462"/>
      <c r="H26" s="458"/>
      <c r="I26" s="463"/>
      <c r="J26" s="463"/>
      <c r="K26" s="464"/>
      <c r="L26" s="448"/>
      <c r="M26" s="449"/>
      <c r="N26" s="465"/>
      <c r="O26" s="466"/>
      <c r="P26" s="467"/>
      <c r="Q26" s="465"/>
      <c r="R26" s="466"/>
      <c r="S26" s="467"/>
      <c r="T26" s="468"/>
      <c r="U26" s="469">
        <f>SUBTOTAL(9,U14:U25)</f>
        <v>0</v>
      </c>
      <c r="V26" s="467">
        <f>SUBTOTAL(9,V14:V25)</f>
        <v>44.5</v>
      </c>
      <c r="W26" s="470">
        <f>SUBTOTAL(9,W14:W25)</f>
        <v>44.5</v>
      </c>
    </row>
    <row r="27" spans="1:27" ht="14.1" customHeight="1" outlineLevel="2" x14ac:dyDescent="0.25">
      <c r="A27" s="471" t="s">
        <v>230</v>
      </c>
      <c r="B27" s="430" t="s">
        <v>9</v>
      </c>
      <c r="C27" s="430" t="s">
        <v>43</v>
      </c>
      <c r="D27" s="430" t="s">
        <v>231</v>
      </c>
      <c r="E27" s="430" t="s">
        <v>232</v>
      </c>
      <c r="F27" s="430" t="s">
        <v>233</v>
      </c>
      <c r="G27" s="472">
        <v>6</v>
      </c>
      <c r="H27" s="430" t="s">
        <v>234</v>
      </c>
      <c r="I27" s="446">
        <v>0.10539999999999999</v>
      </c>
      <c r="J27" s="446">
        <f>I27*13.5</f>
        <v>1.4228999999999998</v>
      </c>
      <c r="K27" s="447">
        <f>I27*4.5</f>
        <v>0.47429999999999994</v>
      </c>
      <c r="L27" s="455">
        <f t="shared" ref="L27:L37" si="18">J27*10/3/G27</f>
        <v>0.79049999999999987</v>
      </c>
      <c r="M27" s="456">
        <f t="shared" ref="M27:M37" si="19">K27*10/3/G27</f>
        <v>0.26349999999999996</v>
      </c>
      <c r="N27" s="425">
        <v>100</v>
      </c>
      <c r="O27" s="450">
        <v>2</v>
      </c>
      <c r="P27" s="451">
        <v>5</v>
      </c>
      <c r="Q27" s="425">
        <v>10</v>
      </c>
      <c r="R27" s="450">
        <v>0.33</v>
      </c>
      <c r="S27" s="451">
        <v>0.5</v>
      </c>
      <c r="T27" s="473">
        <f t="shared" ref="T27:T37" si="20">J27*(O27+R27)+K27*(P27+S27)</f>
        <v>5.9240069999999996</v>
      </c>
      <c r="U27" s="453">
        <f t="shared" ref="U27:U37" si="21">J27*O27+K27*P27</f>
        <v>5.2172999999999998</v>
      </c>
      <c r="V27" s="451">
        <f t="shared" ref="V27:V37" si="22">J27*R27+K27*S27</f>
        <v>0.70670699999999997</v>
      </c>
      <c r="W27" s="474">
        <f t="shared" ref="W27:W37" si="23">T27</f>
        <v>5.9240069999999996</v>
      </c>
      <c r="X27" s="60" t="s">
        <v>544</v>
      </c>
      <c r="Y27" s="163">
        <v>0.06</v>
      </c>
      <c r="Z27" s="261" t="s">
        <v>658</v>
      </c>
      <c r="AA27" s="63">
        <v>0.02</v>
      </c>
    </row>
    <row r="28" spans="1:27" ht="14.1" customHeight="1" outlineLevel="2" x14ac:dyDescent="0.25">
      <c r="A28" s="471" t="s">
        <v>311</v>
      </c>
      <c r="B28" s="430" t="s">
        <v>9</v>
      </c>
      <c r="C28" s="430" t="s">
        <v>43</v>
      </c>
      <c r="D28" s="430" t="s">
        <v>231</v>
      </c>
      <c r="E28" s="430" t="s">
        <v>232</v>
      </c>
      <c r="F28" s="430" t="s">
        <v>233</v>
      </c>
      <c r="G28" s="472">
        <v>6</v>
      </c>
      <c r="H28" s="430" t="s">
        <v>234</v>
      </c>
      <c r="I28" s="446">
        <v>0.28920000000000001</v>
      </c>
      <c r="J28" s="446">
        <f>I28*13.5</f>
        <v>3.9042000000000003</v>
      </c>
      <c r="K28" s="447">
        <f>I28*4.5</f>
        <v>1.3014000000000001</v>
      </c>
      <c r="L28" s="455">
        <f t="shared" si="18"/>
        <v>2.169</v>
      </c>
      <c r="M28" s="456">
        <f t="shared" si="19"/>
        <v>0.72299999999999998</v>
      </c>
      <c r="N28" s="425">
        <v>100</v>
      </c>
      <c r="O28" s="450">
        <v>2</v>
      </c>
      <c r="P28" s="451">
        <v>5</v>
      </c>
      <c r="Q28" s="425">
        <v>10</v>
      </c>
      <c r="R28" s="450">
        <v>0.33</v>
      </c>
      <c r="S28" s="451">
        <v>0.5</v>
      </c>
      <c r="T28" s="473">
        <f t="shared" si="20"/>
        <v>16.254486</v>
      </c>
      <c r="U28" s="453">
        <f t="shared" si="21"/>
        <v>14.3154</v>
      </c>
      <c r="V28" s="451">
        <f t="shared" si="22"/>
        <v>1.9390860000000003</v>
      </c>
      <c r="W28" s="474">
        <f t="shared" si="23"/>
        <v>16.254486</v>
      </c>
      <c r="X28" s="60" t="s">
        <v>545</v>
      </c>
      <c r="Y28" s="163">
        <v>4</v>
      </c>
      <c r="Z28" s="262"/>
      <c r="AA28" s="63">
        <v>4</v>
      </c>
    </row>
    <row r="29" spans="1:27" ht="14.1" customHeight="1" outlineLevel="2" x14ac:dyDescent="0.25">
      <c r="A29" s="471" t="s">
        <v>170</v>
      </c>
      <c r="B29" s="458" t="s">
        <v>9</v>
      </c>
      <c r="C29" s="458" t="s">
        <v>43</v>
      </c>
      <c r="D29" s="458" t="s">
        <v>231</v>
      </c>
      <c r="E29" s="458" t="s">
        <v>232</v>
      </c>
      <c r="F29" s="458" t="s">
        <v>233</v>
      </c>
      <c r="G29" s="475">
        <v>6</v>
      </c>
      <c r="H29" s="458" t="s">
        <v>234</v>
      </c>
      <c r="I29" s="463">
        <v>0.125</v>
      </c>
      <c r="J29" s="463">
        <f>I29*13.5</f>
        <v>1.6875</v>
      </c>
      <c r="K29" s="464">
        <f>I29*4.5</f>
        <v>0.5625</v>
      </c>
      <c r="L29" s="448">
        <f>J29*10/3/G29</f>
        <v>0.9375</v>
      </c>
      <c r="M29" s="449">
        <f>K29*10/3/G29</f>
        <v>0.3125</v>
      </c>
      <c r="N29" s="465">
        <v>100</v>
      </c>
      <c r="O29" s="466">
        <v>2</v>
      </c>
      <c r="P29" s="467">
        <v>5</v>
      </c>
      <c r="Q29" s="465">
        <v>10</v>
      </c>
      <c r="R29" s="466">
        <v>0.33</v>
      </c>
      <c r="S29" s="467">
        <v>0.5</v>
      </c>
      <c r="T29" s="468">
        <f>J29*(O29+R29)+K29*(P29+S29)</f>
        <v>7.0256249999999998</v>
      </c>
      <c r="U29" s="469">
        <f>J29*O29+K29*P29</f>
        <v>6.1875</v>
      </c>
      <c r="V29" s="467">
        <f>J29*R29+K29*S29</f>
        <v>0.83812500000000001</v>
      </c>
      <c r="W29" s="470">
        <f>T29</f>
        <v>7.0256249999999998</v>
      </c>
      <c r="X29" s="62" t="s">
        <v>543</v>
      </c>
      <c r="Y29" s="163">
        <v>0.4</v>
      </c>
      <c r="Z29" s="261" t="s">
        <v>658</v>
      </c>
      <c r="AA29" s="63">
        <v>0.2</v>
      </c>
    </row>
    <row r="30" spans="1:27" ht="12.75" customHeight="1" outlineLevel="2" x14ac:dyDescent="0.25">
      <c r="A30" s="471" t="s">
        <v>390</v>
      </c>
      <c r="B30" s="430" t="s">
        <v>9</v>
      </c>
      <c r="C30" s="430" t="s">
        <v>43</v>
      </c>
      <c r="D30" s="430" t="s">
        <v>231</v>
      </c>
      <c r="E30" s="430" t="s">
        <v>232</v>
      </c>
      <c r="F30" s="430" t="s">
        <v>233</v>
      </c>
      <c r="G30" s="472">
        <v>6</v>
      </c>
      <c r="H30" s="430" t="s">
        <v>234</v>
      </c>
      <c r="I30" s="446">
        <v>0.10539999999999999</v>
      </c>
      <c r="J30" s="446">
        <f>I30*13.5</f>
        <v>1.4228999999999998</v>
      </c>
      <c r="K30" s="447">
        <f>I30*4.5</f>
        <v>0.47429999999999994</v>
      </c>
      <c r="L30" s="455">
        <f t="shared" si="18"/>
        <v>0.79049999999999987</v>
      </c>
      <c r="M30" s="456">
        <f t="shared" si="19"/>
        <v>0.26349999999999996</v>
      </c>
      <c r="N30" s="425">
        <v>100</v>
      </c>
      <c r="O30" s="450">
        <v>2</v>
      </c>
      <c r="P30" s="451">
        <v>5</v>
      </c>
      <c r="Q30" s="425">
        <v>10</v>
      </c>
      <c r="R30" s="450">
        <v>0.33</v>
      </c>
      <c r="S30" s="451">
        <v>0.5</v>
      </c>
      <c r="T30" s="473">
        <f t="shared" si="20"/>
        <v>5.9240069999999996</v>
      </c>
      <c r="U30" s="453">
        <f t="shared" si="21"/>
        <v>5.2172999999999998</v>
      </c>
      <c r="V30" s="451">
        <f t="shared" si="22"/>
        <v>0.70670699999999997</v>
      </c>
      <c r="W30" s="474">
        <f t="shared" si="23"/>
        <v>5.9240069999999996</v>
      </c>
      <c r="X30" s="37" t="s">
        <v>547</v>
      </c>
      <c r="Y30" s="109">
        <f>(Y28-3)*4.5</f>
        <v>4.5</v>
      </c>
      <c r="Z30" s="262"/>
    </row>
    <row r="31" spans="1:27" ht="12.75" customHeight="1" outlineLevel="2" x14ac:dyDescent="0.2">
      <c r="A31" s="471" t="s">
        <v>473</v>
      </c>
      <c r="B31" s="430" t="s">
        <v>9</v>
      </c>
      <c r="C31" s="430" t="s">
        <v>43</v>
      </c>
      <c r="D31" s="430" t="s">
        <v>231</v>
      </c>
      <c r="E31" s="430" t="s">
        <v>232</v>
      </c>
      <c r="F31" s="430" t="s">
        <v>233</v>
      </c>
      <c r="G31" s="472">
        <v>6</v>
      </c>
      <c r="H31" s="430" t="s">
        <v>234</v>
      </c>
      <c r="I31" s="446">
        <v>0.375</v>
      </c>
      <c r="J31" s="446">
        <f>I31*13.5</f>
        <v>5.0625</v>
      </c>
      <c r="K31" s="447">
        <f>I31*4.5</f>
        <v>1.6875</v>
      </c>
      <c r="L31" s="455">
        <f t="shared" si="18"/>
        <v>2.8125</v>
      </c>
      <c r="M31" s="456">
        <f t="shared" si="19"/>
        <v>0.9375</v>
      </c>
      <c r="N31" s="425">
        <v>100</v>
      </c>
      <c r="O31" s="450">
        <v>2</v>
      </c>
      <c r="P31" s="451">
        <v>5</v>
      </c>
      <c r="Q31" s="425">
        <v>10</v>
      </c>
      <c r="R31" s="450">
        <v>0.33</v>
      </c>
      <c r="S31" s="451">
        <v>0.5</v>
      </c>
      <c r="T31" s="473">
        <f t="shared" si="20"/>
        <v>21.076875000000001</v>
      </c>
      <c r="U31" s="453">
        <f t="shared" si="21"/>
        <v>18.5625</v>
      </c>
      <c r="V31" s="451">
        <f t="shared" si="22"/>
        <v>2.5143750000000002</v>
      </c>
      <c r="W31" s="474">
        <f t="shared" si="23"/>
        <v>21.076875000000001</v>
      </c>
      <c r="Z31" s="262"/>
    </row>
    <row r="32" spans="1:27" ht="12.75" customHeight="1" outlineLevel="2" x14ac:dyDescent="0.25">
      <c r="A32" s="471" t="s">
        <v>350</v>
      </c>
      <c r="B32" s="430" t="s">
        <v>9</v>
      </c>
      <c r="C32" s="430" t="s">
        <v>43</v>
      </c>
      <c r="D32" s="430" t="s">
        <v>351</v>
      </c>
      <c r="E32" s="430" t="s">
        <v>352</v>
      </c>
      <c r="F32" s="430" t="s">
        <v>353</v>
      </c>
      <c r="G32" s="472">
        <v>6</v>
      </c>
      <c r="H32" s="430" t="s">
        <v>42</v>
      </c>
      <c r="I32" s="446">
        <v>1</v>
      </c>
      <c r="J32" s="446">
        <v>9</v>
      </c>
      <c r="K32" s="447">
        <v>9</v>
      </c>
      <c r="L32" s="455">
        <f t="shared" si="18"/>
        <v>5</v>
      </c>
      <c r="M32" s="456">
        <f t="shared" si="19"/>
        <v>5</v>
      </c>
      <c r="N32" s="425">
        <v>100</v>
      </c>
      <c r="O32" s="450">
        <v>2</v>
      </c>
      <c r="P32" s="451">
        <v>5</v>
      </c>
      <c r="Q32" s="425">
        <v>20</v>
      </c>
      <c r="R32" s="450">
        <v>0.33</v>
      </c>
      <c r="S32" s="451">
        <v>1</v>
      </c>
      <c r="T32" s="473">
        <f t="shared" si="20"/>
        <v>74.97</v>
      </c>
      <c r="U32" s="453">
        <f t="shared" si="21"/>
        <v>63</v>
      </c>
      <c r="V32" s="451">
        <f t="shared" si="22"/>
        <v>11.97</v>
      </c>
      <c r="W32" s="474">
        <f t="shared" si="23"/>
        <v>74.97</v>
      </c>
      <c r="X32" s="164" t="s">
        <v>681</v>
      </c>
      <c r="Y32" s="163">
        <v>0.4</v>
      </c>
      <c r="Z32" s="261" t="s">
        <v>658</v>
      </c>
      <c r="AA32" s="63">
        <v>0.4</v>
      </c>
    </row>
    <row r="33" spans="1:26" outlineLevel="2" x14ac:dyDescent="0.2">
      <c r="A33" s="443" t="s">
        <v>556</v>
      </c>
      <c r="B33" s="430" t="s">
        <v>9</v>
      </c>
      <c r="C33" s="430" t="s">
        <v>43</v>
      </c>
      <c r="D33" s="430" t="s">
        <v>448</v>
      </c>
      <c r="E33" s="430" t="s">
        <v>449</v>
      </c>
      <c r="F33" s="430" t="s">
        <v>450</v>
      </c>
      <c r="G33" s="472">
        <v>6</v>
      </c>
      <c r="H33" s="430" t="s">
        <v>42</v>
      </c>
      <c r="I33" s="446">
        <v>1</v>
      </c>
      <c r="J33" s="446">
        <v>18</v>
      </c>
      <c r="K33" s="447">
        <v>0</v>
      </c>
      <c r="L33" s="455">
        <f t="shared" si="18"/>
        <v>10</v>
      </c>
      <c r="M33" s="456">
        <f t="shared" si="19"/>
        <v>0</v>
      </c>
      <c r="N33" s="425">
        <v>100</v>
      </c>
      <c r="O33" s="450">
        <v>2</v>
      </c>
      <c r="P33" s="451">
        <v>0</v>
      </c>
      <c r="Q33" s="425">
        <v>40</v>
      </c>
      <c r="R33" s="450">
        <v>1</v>
      </c>
      <c r="S33" s="451">
        <v>0</v>
      </c>
      <c r="T33" s="473">
        <f t="shared" si="20"/>
        <v>54</v>
      </c>
      <c r="U33" s="453">
        <f t="shared" si="21"/>
        <v>36</v>
      </c>
      <c r="V33" s="451">
        <f t="shared" si="22"/>
        <v>18</v>
      </c>
      <c r="W33" s="474">
        <f t="shared" si="23"/>
        <v>54</v>
      </c>
      <c r="Y33" s="27"/>
    </row>
    <row r="34" spans="1:26" outlineLevel="2" x14ac:dyDescent="0.2">
      <c r="A34" s="443" t="s">
        <v>556</v>
      </c>
      <c r="B34" s="430" t="s">
        <v>9</v>
      </c>
      <c r="C34" s="430" t="s">
        <v>43</v>
      </c>
      <c r="D34" s="430" t="s">
        <v>448</v>
      </c>
      <c r="E34" s="430" t="s">
        <v>449</v>
      </c>
      <c r="F34" s="430" t="s">
        <v>554</v>
      </c>
      <c r="G34" s="472">
        <v>6</v>
      </c>
      <c r="H34" s="430" t="s">
        <v>42</v>
      </c>
      <c r="I34" s="446">
        <v>1</v>
      </c>
      <c r="J34" s="446">
        <v>0</v>
      </c>
      <c r="K34" s="447">
        <v>2.25</v>
      </c>
      <c r="L34" s="455">
        <f t="shared" si="18"/>
        <v>0</v>
      </c>
      <c r="M34" s="456">
        <f t="shared" si="19"/>
        <v>1.25</v>
      </c>
      <c r="N34" s="425">
        <v>30</v>
      </c>
      <c r="O34" s="450">
        <v>0</v>
      </c>
      <c r="P34" s="451">
        <v>3</v>
      </c>
      <c r="Q34" s="425">
        <v>0</v>
      </c>
      <c r="R34" s="450">
        <v>0</v>
      </c>
      <c r="S34" s="451">
        <v>0</v>
      </c>
      <c r="T34" s="473">
        <f t="shared" si="20"/>
        <v>6.75</v>
      </c>
      <c r="U34" s="453">
        <f t="shared" si="21"/>
        <v>6.75</v>
      </c>
      <c r="V34" s="451">
        <f t="shared" si="22"/>
        <v>0</v>
      </c>
      <c r="W34" s="474">
        <f t="shared" si="23"/>
        <v>6.75</v>
      </c>
    </row>
    <row r="35" spans="1:26" outlineLevel="2" x14ac:dyDescent="0.2">
      <c r="A35" s="471" t="s">
        <v>311</v>
      </c>
      <c r="B35" s="430" t="s">
        <v>9</v>
      </c>
      <c r="C35" s="430" t="s">
        <v>43</v>
      </c>
      <c r="D35" s="430" t="s">
        <v>312</v>
      </c>
      <c r="E35" s="430" t="s">
        <v>313</v>
      </c>
      <c r="F35" s="430" t="s">
        <v>314</v>
      </c>
      <c r="G35" s="472">
        <v>6</v>
      </c>
      <c r="H35" s="430" t="s">
        <v>42</v>
      </c>
      <c r="I35" s="446">
        <v>1</v>
      </c>
      <c r="J35" s="446">
        <v>9</v>
      </c>
      <c r="K35" s="447">
        <v>9</v>
      </c>
      <c r="L35" s="455">
        <f t="shared" si="18"/>
        <v>5</v>
      </c>
      <c r="M35" s="456">
        <f t="shared" si="19"/>
        <v>5</v>
      </c>
      <c r="N35" s="425">
        <v>100</v>
      </c>
      <c r="O35" s="450">
        <v>2</v>
      </c>
      <c r="P35" s="451">
        <v>5</v>
      </c>
      <c r="Q35" s="425">
        <v>40</v>
      </c>
      <c r="R35" s="450">
        <v>1</v>
      </c>
      <c r="S35" s="451">
        <v>2</v>
      </c>
      <c r="T35" s="473">
        <f t="shared" si="20"/>
        <v>90</v>
      </c>
      <c r="U35" s="453">
        <f t="shared" si="21"/>
        <v>63</v>
      </c>
      <c r="V35" s="451">
        <f t="shared" si="22"/>
        <v>27</v>
      </c>
      <c r="W35" s="474">
        <f t="shared" si="23"/>
        <v>90</v>
      </c>
    </row>
    <row r="36" spans="1:26" outlineLevel="2" x14ac:dyDescent="0.2">
      <c r="A36" s="443" t="s">
        <v>557</v>
      </c>
      <c r="B36" s="430" t="s">
        <v>9</v>
      </c>
      <c r="C36" s="430" t="s">
        <v>43</v>
      </c>
      <c r="D36" s="430" t="s">
        <v>341</v>
      </c>
      <c r="E36" s="430" t="s">
        <v>342</v>
      </c>
      <c r="F36" s="430" t="s">
        <v>343</v>
      </c>
      <c r="G36" s="472">
        <v>6</v>
      </c>
      <c r="H36" s="430" t="s">
        <v>42</v>
      </c>
      <c r="I36" s="446">
        <v>1</v>
      </c>
      <c r="J36" s="446">
        <v>15.75</v>
      </c>
      <c r="K36" s="447">
        <v>2.25</v>
      </c>
      <c r="L36" s="455">
        <f t="shared" si="18"/>
        <v>8.75</v>
      </c>
      <c r="M36" s="456">
        <f t="shared" si="19"/>
        <v>1.25</v>
      </c>
      <c r="N36" s="425">
        <v>100</v>
      </c>
      <c r="O36" s="450">
        <v>2</v>
      </c>
      <c r="P36" s="451">
        <v>5</v>
      </c>
      <c r="Q36" s="425">
        <v>40</v>
      </c>
      <c r="R36" s="450">
        <v>1</v>
      </c>
      <c r="S36" s="451">
        <v>2</v>
      </c>
      <c r="T36" s="473">
        <f t="shared" si="20"/>
        <v>63</v>
      </c>
      <c r="U36" s="453">
        <f t="shared" si="21"/>
        <v>42.75</v>
      </c>
      <c r="V36" s="451">
        <f t="shared" si="22"/>
        <v>20.25</v>
      </c>
      <c r="W36" s="474">
        <f t="shared" si="23"/>
        <v>63</v>
      </c>
      <c r="Z36" s="43">
        <f>Y39-Z39</f>
        <v>61.350000000000364</v>
      </c>
    </row>
    <row r="37" spans="1:26" ht="12.75" customHeight="1" outlineLevel="2" x14ac:dyDescent="0.2">
      <c r="A37" s="443" t="s">
        <v>557</v>
      </c>
      <c r="B37" s="430" t="s">
        <v>9</v>
      </c>
      <c r="C37" s="430" t="s">
        <v>43</v>
      </c>
      <c r="D37" s="430" t="s">
        <v>341</v>
      </c>
      <c r="E37" s="430" t="s">
        <v>342</v>
      </c>
      <c r="F37" s="430" t="s">
        <v>555</v>
      </c>
      <c r="G37" s="472">
        <v>6</v>
      </c>
      <c r="H37" s="430" t="s">
        <v>42</v>
      </c>
      <c r="I37" s="446">
        <v>1</v>
      </c>
      <c r="J37" s="446">
        <v>0</v>
      </c>
      <c r="K37" s="447">
        <v>2.25</v>
      </c>
      <c r="L37" s="455">
        <f t="shared" si="18"/>
        <v>0</v>
      </c>
      <c r="M37" s="456">
        <f t="shared" si="19"/>
        <v>1.25</v>
      </c>
      <c r="N37" s="425">
        <v>20</v>
      </c>
      <c r="O37" s="450">
        <v>0</v>
      </c>
      <c r="P37" s="451">
        <v>2</v>
      </c>
      <c r="Q37" s="425">
        <v>0</v>
      </c>
      <c r="R37" s="450">
        <v>0</v>
      </c>
      <c r="S37" s="451">
        <v>0</v>
      </c>
      <c r="T37" s="473">
        <f t="shared" si="20"/>
        <v>4.5</v>
      </c>
      <c r="U37" s="453">
        <f t="shared" si="21"/>
        <v>4.5</v>
      </c>
      <c r="V37" s="451">
        <f t="shared" si="22"/>
        <v>0</v>
      </c>
      <c r="W37" s="474">
        <f t="shared" si="23"/>
        <v>4.5</v>
      </c>
    </row>
    <row r="38" spans="1:26" ht="12.75" customHeight="1" outlineLevel="1" x14ac:dyDescent="0.2">
      <c r="A38" s="443"/>
      <c r="B38" s="430"/>
      <c r="C38" s="430" t="s">
        <v>690</v>
      </c>
      <c r="D38" s="430"/>
      <c r="E38" s="430"/>
      <c r="F38" s="430"/>
      <c r="G38" s="472"/>
      <c r="H38" s="430"/>
      <c r="I38" s="446"/>
      <c r="J38" s="446"/>
      <c r="K38" s="447"/>
      <c r="L38" s="455"/>
      <c r="M38" s="456"/>
      <c r="N38" s="425"/>
      <c r="O38" s="450"/>
      <c r="P38" s="451"/>
      <c r="Q38" s="425"/>
      <c r="R38" s="450"/>
      <c r="S38" s="451"/>
      <c r="T38" s="473"/>
      <c r="U38" s="453">
        <f>SUBTOTAL(9,U27:U37)</f>
        <v>265.5</v>
      </c>
      <c r="V38" s="451">
        <f>SUBTOTAL(9,V27:V37)</f>
        <v>83.924999999999997</v>
      </c>
      <c r="W38" s="474">
        <f>SUBTOTAL(9,W27:W37)</f>
        <v>349.42500000000001</v>
      </c>
    </row>
    <row r="39" spans="1:26" ht="12.75" customHeight="1" outlineLevel="2" x14ac:dyDescent="0.25">
      <c r="A39" s="471" t="s">
        <v>315</v>
      </c>
      <c r="B39" s="430" t="s">
        <v>9</v>
      </c>
      <c r="C39" s="430" t="s">
        <v>14</v>
      </c>
      <c r="D39" s="430" t="s">
        <v>316</v>
      </c>
      <c r="E39" s="430" t="s">
        <v>317</v>
      </c>
      <c r="F39" s="430" t="s">
        <v>318</v>
      </c>
      <c r="G39" s="472">
        <v>6</v>
      </c>
      <c r="H39" s="430" t="s">
        <v>42</v>
      </c>
      <c r="I39" s="446">
        <v>1</v>
      </c>
      <c r="J39" s="446">
        <v>9</v>
      </c>
      <c r="K39" s="447">
        <v>9</v>
      </c>
      <c r="L39" s="455">
        <f>J39*10/3/G39</f>
        <v>5</v>
      </c>
      <c r="M39" s="456">
        <f>K39*10/3/G39</f>
        <v>5</v>
      </c>
      <c r="N39" s="425">
        <v>30</v>
      </c>
      <c r="O39" s="450">
        <v>0.8</v>
      </c>
      <c r="P39" s="451">
        <v>1.5</v>
      </c>
      <c r="Q39" s="425">
        <v>60</v>
      </c>
      <c r="R39" s="450">
        <v>1</v>
      </c>
      <c r="S39" s="451">
        <v>3</v>
      </c>
      <c r="T39" s="473">
        <f>J39*(O39+R39)+K39*(P39+S39)</f>
        <v>56.7</v>
      </c>
      <c r="U39" s="453">
        <f>J39*O39+K39*P39</f>
        <v>20.7</v>
      </c>
      <c r="V39" s="451">
        <f>J39*R39+K39*S39</f>
        <v>36</v>
      </c>
      <c r="W39" s="474">
        <f>T39</f>
        <v>56.7</v>
      </c>
      <c r="X39" s="60" t="s">
        <v>542</v>
      </c>
      <c r="Y39" s="61">
        <f>W443</f>
        <v>7466.25</v>
      </c>
      <c r="Z39" s="110">
        <v>7404.9</v>
      </c>
    </row>
    <row r="40" spans="1:26" ht="12.75" customHeight="1" outlineLevel="2" x14ac:dyDescent="0.2">
      <c r="A40" s="443" t="s">
        <v>557</v>
      </c>
      <c r="B40" s="430" t="s">
        <v>9</v>
      </c>
      <c r="C40" s="430" t="s">
        <v>14</v>
      </c>
      <c r="D40" s="430" t="s">
        <v>344</v>
      </c>
      <c r="E40" s="430" t="s">
        <v>345</v>
      </c>
      <c r="F40" s="430" t="s">
        <v>346</v>
      </c>
      <c r="G40" s="472">
        <v>6</v>
      </c>
      <c r="H40" s="430" t="s">
        <v>42</v>
      </c>
      <c r="I40" s="446">
        <v>1</v>
      </c>
      <c r="J40" s="446">
        <v>15.75</v>
      </c>
      <c r="K40" s="447">
        <v>2.25</v>
      </c>
      <c r="L40" s="455">
        <f>J40*10/3/G40</f>
        <v>8.75</v>
      </c>
      <c r="M40" s="456">
        <f>K40*10/3/G40</f>
        <v>1.25</v>
      </c>
      <c r="N40" s="425">
        <v>30</v>
      </c>
      <c r="O40" s="450">
        <v>0.8</v>
      </c>
      <c r="P40" s="451">
        <v>1.5</v>
      </c>
      <c r="Q40" s="425">
        <v>60</v>
      </c>
      <c r="R40" s="450">
        <v>2</v>
      </c>
      <c r="S40" s="451">
        <v>3</v>
      </c>
      <c r="T40" s="473">
        <f>J40*(O40+R40)+K40*(P40+S40)</f>
        <v>54.224999999999994</v>
      </c>
      <c r="U40" s="453">
        <f>J40*O40+K40*P40</f>
        <v>15.975000000000001</v>
      </c>
      <c r="V40" s="451">
        <f>J40*R40+K40*S40</f>
        <v>38.25</v>
      </c>
      <c r="W40" s="474">
        <f>T40</f>
        <v>54.224999999999994</v>
      </c>
      <c r="Y40" s="27"/>
    </row>
    <row r="41" spans="1:26" ht="12.75" customHeight="1" outlineLevel="2" x14ac:dyDescent="0.25">
      <c r="A41" s="443" t="s">
        <v>556</v>
      </c>
      <c r="B41" s="430" t="s">
        <v>9</v>
      </c>
      <c r="C41" s="430" t="s">
        <v>14</v>
      </c>
      <c r="D41" s="430" t="s">
        <v>460</v>
      </c>
      <c r="E41" s="430" t="s">
        <v>461</v>
      </c>
      <c r="F41" s="430" t="s">
        <v>462</v>
      </c>
      <c r="G41" s="472">
        <v>6</v>
      </c>
      <c r="H41" s="430" t="s">
        <v>13</v>
      </c>
      <c r="I41" s="446">
        <v>1</v>
      </c>
      <c r="J41" s="446">
        <v>13.5</v>
      </c>
      <c r="K41" s="447">
        <v>4.5</v>
      </c>
      <c r="L41" s="455">
        <f>J41*10/3/G41</f>
        <v>7.5</v>
      </c>
      <c r="M41" s="456">
        <f>K41*10/3/G41</f>
        <v>2.5</v>
      </c>
      <c r="N41" s="425">
        <v>40</v>
      </c>
      <c r="O41" s="450">
        <v>1</v>
      </c>
      <c r="P41" s="451">
        <v>2</v>
      </c>
      <c r="Q41" s="425">
        <v>120</v>
      </c>
      <c r="R41" s="450">
        <v>2</v>
      </c>
      <c r="S41" s="451">
        <v>6</v>
      </c>
      <c r="T41" s="473">
        <f>J41*(O41+R41)+K41*(P41+S41)</f>
        <v>76.5</v>
      </c>
      <c r="U41" s="453">
        <f>J41*O41+K41*P41</f>
        <v>22.5</v>
      </c>
      <c r="V41" s="451">
        <f>J41*R41+K41*S41</f>
        <v>54</v>
      </c>
      <c r="W41" s="474">
        <f>T41</f>
        <v>76.5</v>
      </c>
      <c r="X41" s="107" t="s">
        <v>578</v>
      </c>
      <c r="Y41" s="108">
        <v>7444.4</v>
      </c>
      <c r="Z41" s="43"/>
    </row>
    <row r="42" spans="1:26" ht="12.75" customHeight="1" outlineLevel="2" x14ac:dyDescent="0.25">
      <c r="A42" s="443" t="s">
        <v>315</v>
      </c>
      <c r="B42" s="430" t="s">
        <v>9</v>
      </c>
      <c r="C42" s="430" t="s">
        <v>14</v>
      </c>
      <c r="D42" s="430" t="s">
        <v>10</v>
      </c>
      <c r="E42" s="430" t="s">
        <v>11</v>
      </c>
      <c r="F42" s="430" t="s">
        <v>12</v>
      </c>
      <c r="G42" s="472">
        <v>6</v>
      </c>
      <c r="H42" s="430" t="s">
        <v>13</v>
      </c>
      <c r="I42" s="446">
        <v>1</v>
      </c>
      <c r="J42" s="446">
        <v>13.5</v>
      </c>
      <c r="K42" s="447">
        <v>4.5</v>
      </c>
      <c r="L42" s="455">
        <f>J42*10/3/G42</f>
        <v>7.5</v>
      </c>
      <c r="M42" s="456">
        <f>K42*10/3/G42</f>
        <v>2.5</v>
      </c>
      <c r="N42" s="425">
        <v>0</v>
      </c>
      <c r="O42" s="450">
        <v>0</v>
      </c>
      <c r="P42" s="451">
        <v>0</v>
      </c>
      <c r="Q42" s="425">
        <v>100</v>
      </c>
      <c r="R42" s="450">
        <v>2</v>
      </c>
      <c r="S42" s="451">
        <v>5</v>
      </c>
      <c r="T42" s="473">
        <f>J42*(O42+R42)+K42*(P42+S42)</f>
        <v>49.5</v>
      </c>
      <c r="U42" s="453">
        <f>J42*O42+K42*P42</f>
        <v>0</v>
      </c>
      <c r="V42" s="451">
        <f>J42*R42+K42*S42</f>
        <v>49.5</v>
      </c>
      <c r="W42" s="474">
        <f>T42</f>
        <v>49.5</v>
      </c>
      <c r="X42" s="63" t="s">
        <v>551</v>
      </c>
      <c r="Y42" s="61">
        <f>Y39-Y41</f>
        <v>21.850000000000364</v>
      </c>
      <c r="Z42" s="5"/>
    </row>
    <row r="43" spans="1:26" ht="12.75" customHeight="1" outlineLevel="2" x14ac:dyDescent="0.2">
      <c r="A43" s="471" t="s">
        <v>74</v>
      </c>
      <c r="B43" s="430" t="s">
        <v>9</v>
      </c>
      <c r="C43" s="430" t="s">
        <v>14</v>
      </c>
      <c r="D43" s="430" t="s">
        <v>93</v>
      </c>
      <c r="E43" s="430" t="s">
        <v>77</v>
      </c>
      <c r="F43" s="430" t="s">
        <v>78</v>
      </c>
      <c r="G43" s="472">
        <v>6</v>
      </c>
      <c r="H43" s="430" t="s">
        <v>79</v>
      </c>
      <c r="I43" s="446">
        <v>1</v>
      </c>
      <c r="J43" s="446">
        <v>9</v>
      </c>
      <c r="K43" s="447">
        <v>9</v>
      </c>
      <c r="L43" s="455">
        <f>J43*10/3/G43</f>
        <v>5</v>
      </c>
      <c r="M43" s="456">
        <f>K43*10/3/G43</f>
        <v>5</v>
      </c>
      <c r="N43" s="425">
        <v>45</v>
      </c>
      <c r="O43" s="450">
        <v>1</v>
      </c>
      <c r="P43" s="451">
        <v>3</v>
      </c>
      <c r="Q43" s="425">
        <v>75</v>
      </c>
      <c r="R43" s="450">
        <v>2</v>
      </c>
      <c r="S43" s="451">
        <v>5</v>
      </c>
      <c r="T43" s="473">
        <f>J43*(O43+R43)+K43*(P43+S43)</f>
        <v>99</v>
      </c>
      <c r="U43" s="453">
        <f>J43*O43+K43*P43</f>
        <v>36</v>
      </c>
      <c r="V43" s="451">
        <f>J43*R43+K43*S43</f>
        <v>63</v>
      </c>
      <c r="W43" s="474">
        <f>T43</f>
        <v>99</v>
      </c>
      <c r="Y43" s="212"/>
      <c r="Z43" s="212"/>
    </row>
    <row r="44" spans="1:26" ht="12.75" customHeight="1" outlineLevel="1" x14ac:dyDescent="0.2">
      <c r="A44" s="471"/>
      <c r="B44" s="430"/>
      <c r="C44" s="430" t="s">
        <v>691</v>
      </c>
      <c r="D44" s="430"/>
      <c r="E44" s="430"/>
      <c r="F44" s="430"/>
      <c r="G44" s="472"/>
      <c r="H44" s="430"/>
      <c r="I44" s="446"/>
      <c r="J44" s="446"/>
      <c r="K44" s="447"/>
      <c r="L44" s="455"/>
      <c r="M44" s="456"/>
      <c r="N44" s="425"/>
      <c r="O44" s="450"/>
      <c r="P44" s="451"/>
      <c r="Q44" s="425"/>
      <c r="R44" s="450"/>
      <c r="S44" s="451"/>
      <c r="T44" s="473"/>
      <c r="U44" s="453">
        <f>SUBTOTAL(9,U39:U43)</f>
        <v>95.174999999999997</v>
      </c>
      <c r="V44" s="451">
        <f>SUBTOTAL(9,V39:V43)</f>
        <v>240.75</v>
      </c>
      <c r="W44" s="474">
        <f>SUBTOTAL(9,W39:W43)</f>
        <v>335.92500000000001</v>
      </c>
      <c r="Y44" s="278"/>
      <c r="Z44" s="212"/>
    </row>
    <row r="45" spans="1:26" ht="12.75" customHeight="1" outlineLevel="2" x14ac:dyDescent="0.2">
      <c r="A45" s="443" t="s">
        <v>556</v>
      </c>
      <c r="B45" s="430" t="s">
        <v>9</v>
      </c>
      <c r="C45" s="430" t="s">
        <v>18</v>
      </c>
      <c r="D45" s="430" t="s">
        <v>457</v>
      </c>
      <c r="E45" s="430" t="s">
        <v>458</v>
      </c>
      <c r="F45" s="430" t="s">
        <v>459</v>
      </c>
      <c r="G45" s="472">
        <v>6</v>
      </c>
      <c r="H45" s="430" t="s">
        <v>42</v>
      </c>
      <c r="I45" s="446">
        <v>1</v>
      </c>
      <c r="J45" s="446">
        <v>13.5</v>
      </c>
      <c r="K45" s="447">
        <v>4.5</v>
      </c>
      <c r="L45" s="455">
        <f t="shared" ref="L45:L54" si="24">J45*10/3/G45</f>
        <v>7.5</v>
      </c>
      <c r="M45" s="456">
        <f t="shared" ref="M45:M54" si="25">K45*10/3/G45</f>
        <v>2.5</v>
      </c>
      <c r="N45" s="425">
        <v>85</v>
      </c>
      <c r="O45" s="450">
        <v>2.2999999999999998</v>
      </c>
      <c r="P45" s="451">
        <v>5</v>
      </c>
      <c r="Q45" s="425">
        <v>0</v>
      </c>
      <c r="R45" s="450">
        <v>0</v>
      </c>
      <c r="S45" s="451">
        <v>0</v>
      </c>
      <c r="T45" s="473">
        <f t="shared" ref="T45:T54" si="26">J45*(O45+R45)+K45*(P45+S45)</f>
        <v>53.55</v>
      </c>
      <c r="U45" s="453">
        <f t="shared" ref="U45:U54" si="27">J45*O45+K45*P45</f>
        <v>53.55</v>
      </c>
      <c r="V45" s="451">
        <f t="shared" ref="V45:V54" si="28">J45*R45+K45*S45</f>
        <v>0</v>
      </c>
      <c r="W45" s="474">
        <f t="shared" ref="W45:W54" si="29">T45</f>
        <v>53.55</v>
      </c>
      <c r="Z45" s="63"/>
    </row>
    <row r="46" spans="1:26" outlineLevel="2" x14ac:dyDescent="0.2">
      <c r="A46" s="471" t="s">
        <v>74</v>
      </c>
      <c r="B46" s="430" t="s">
        <v>9</v>
      </c>
      <c r="C46" s="430" t="s">
        <v>18</v>
      </c>
      <c r="D46" s="430" t="s">
        <v>84</v>
      </c>
      <c r="E46" s="430" t="s">
        <v>85</v>
      </c>
      <c r="F46" s="430" t="s">
        <v>86</v>
      </c>
      <c r="G46" s="472">
        <v>6</v>
      </c>
      <c r="H46" s="430" t="s">
        <v>13</v>
      </c>
      <c r="I46" s="446">
        <v>0.1</v>
      </c>
      <c r="J46" s="446">
        <f>9*I46</f>
        <v>0.9</v>
      </c>
      <c r="K46" s="447">
        <f>9*I46</f>
        <v>0.9</v>
      </c>
      <c r="L46" s="455">
        <f t="shared" si="24"/>
        <v>0.5</v>
      </c>
      <c r="M46" s="456">
        <f t="shared" si="25"/>
        <v>0.5</v>
      </c>
      <c r="N46" s="425">
        <v>100</v>
      </c>
      <c r="O46" s="450">
        <v>2</v>
      </c>
      <c r="P46" s="451">
        <v>5</v>
      </c>
      <c r="Q46" s="425">
        <v>0</v>
      </c>
      <c r="R46" s="450">
        <v>0</v>
      </c>
      <c r="S46" s="451">
        <v>0</v>
      </c>
      <c r="T46" s="473">
        <f t="shared" si="26"/>
        <v>6.3</v>
      </c>
      <c r="U46" s="453">
        <f t="shared" si="27"/>
        <v>6.3</v>
      </c>
      <c r="V46" s="451">
        <f t="shared" si="28"/>
        <v>0</v>
      </c>
      <c r="W46" s="474">
        <f t="shared" si="29"/>
        <v>6.3</v>
      </c>
      <c r="X46" s="194"/>
      <c r="Y46" s="184"/>
      <c r="Z46" s="63"/>
    </row>
    <row r="47" spans="1:26" outlineLevel="2" x14ac:dyDescent="0.2">
      <c r="A47" s="471" t="s">
        <v>279</v>
      </c>
      <c r="B47" s="430" t="s">
        <v>9</v>
      </c>
      <c r="C47" s="430" t="s">
        <v>18</v>
      </c>
      <c r="D47" s="430" t="s">
        <v>84</v>
      </c>
      <c r="E47" s="430" t="s">
        <v>85</v>
      </c>
      <c r="F47" s="430" t="s">
        <v>86</v>
      </c>
      <c r="G47" s="472">
        <v>6</v>
      </c>
      <c r="H47" s="430" t="s">
        <v>13</v>
      </c>
      <c r="I47" s="446">
        <v>0.15</v>
      </c>
      <c r="J47" s="446">
        <f>9*I47</f>
        <v>1.3499999999999999</v>
      </c>
      <c r="K47" s="447">
        <f>9*I47</f>
        <v>1.3499999999999999</v>
      </c>
      <c r="L47" s="455">
        <f t="shared" si="24"/>
        <v>0.74999999999999989</v>
      </c>
      <c r="M47" s="456">
        <f t="shared" si="25"/>
        <v>0.74999999999999989</v>
      </c>
      <c r="N47" s="425">
        <v>100</v>
      </c>
      <c r="O47" s="450">
        <v>2</v>
      </c>
      <c r="P47" s="451">
        <v>5</v>
      </c>
      <c r="Q47" s="425">
        <v>0</v>
      </c>
      <c r="R47" s="450">
        <v>0</v>
      </c>
      <c r="S47" s="451">
        <v>0</v>
      </c>
      <c r="T47" s="473">
        <f t="shared" si="26"/>
        <v>9.4499999999999993</v>
      </c>
      <c r="U47" s="453">
        <f t="shared" si="27"/>
        <v>9.4499999999999993</v>
      </c>
      <c r="V47" s="451">
        <f t="shared" si="28"/>
        <v>0</v>
      </c>
      <c r="W47" s="474">
        <f t="shared" si="29"/>
        <v>9.4499999999999993</v>
      </c>
      <c r="Y47" s="51"/>
      <c r="Z47" s="82"/>
    </row>
    <row r="48" spans="1:26" outlineLevel="2" x14ac:dyDescent="0.2">
      <c r="A48" s="471" t="s">
        <v>315</v>
      </c>
      <c r="B48" s="430" t="s">
        <v>9</v>
      </c>
      <c r="C48" s="430" t="s">
        <v>18</v>
      </c>
      <c r="D48" s="430" t="s">
        <v>84</v>
      </c>
      <c r="E48" s="430" t="s">
        <v>85</v>
      </c>
      <c r="F48" s="430" t="s">
        <v>86</v>
      </c>
      <c r="G48" s="472">
        <v>6</v>
      </c>
      <c r="H48" s="430" t="s">
        <v>13</v>
      </c>
      <c r="I48" s="446">
        <v>0.3</v>
      </c>
      <c r="J48" s="446">
        <f>9*I48</f>
        <v>2.6999999999999997</v>
      </c>
      <c r="K48" s="447">
        <f>9*I48</f>
        <v>2.6999999999999997</v>
      </c>
      <c r="L48" s="455">
        <f t="shared" si="24"/>
        <v>1.4999999999999998</v>
      </c>
      <c r="M48" s="456">
        <f t="shared" si="25"/>
        <v>1.4999999999999998</v>
      </c>
      <c r="N48" s="425">
        <v>100</v>
      </c>
      <c r="O48" s="450">
        <v>2</v>
      </c>
      <c r="P48" s="451">
        <v>5</v>
      </c>
      <c r="Q48" s="425">
        <v>0</v>
      </c>
      <c r="R48" s="450">
        <v>0</v>
      </c>
      <c r="S48" s="451">
        <v>0</v>
      </c>
      <c r="T48" s="473">
        <f t="shared" si="26"/>
        <v>18.899999999999999</v>
      </c>
      <c r="U48" s="453">
        <f t="shared" si="27"/>
        <v>18.899999999999999</v>
      </c>
      <c r="V48" s="451">
        <f t="shared" si="28"/>
        <v>0</v>
      </c>
      <c r="W48" s="474">
        <f t="shared" si="29"/>
        <v>18.899999999999999</v>
      </c>
    </row>
    <row r="49" spans="1:26" outlineLevel="2" x14ac:dyDescent="0.2">
      <c r="A49" s="471" t="s">
        <v>406</v>
      </c>
      <c r="B49" s="430" t="s">
        <v>9</v>
      </c>
      <c r="C49" s="430" t="s">
        <v>18</v>
      </c>
      <c r="D49" s="430" t="s">
        <v>84</v>
      </c>
      <c r="E49" s="430" t="s">
        <v>85</v>
      </c>
      <c r="F49" s="430" t="s">
        <v>86</v>
      </c>
      <c r="G49" s="472">
        <v>6</v>
      </c>
      <c r="H49" s="430" t="s">
        <v>13</v>
      </c>
      <c r="I49" s="446">
        <v>0.3</v>
      </c>
      <c r="J49" s="446">
        <f>9*I49</f>
        <v>2.6999999999999997</v>
      </c>
      <c r="K49" s="447">
        <f>9*I49</f>
        <v>2.6999999999999997</v>
      </c>
      <c r="L49" s="455">
        <f t="shared" si="24"/>
        <v>1.4999999999999998</v>
      </c>
      <c r="M49" s="456">
        <f t="shared" si="25"/>
        <v>1.4999999999999998</v>
      </c>
      <c r="N49" s="425">
        <v>100</v>
      </c>
      <c r="O49" s="450">
        <v>2</v>
      </c>
      <c r="P49" s="451">
        <v>5</v>
      </c>
      <c r="Q49" s="425">
        <v>0</v>
      </c>
      <c r="R49" s="450">
        <v>0</v>
      </c>
      <c r="S49" s="451">
        <v>0</v>
      </c>
      <c r="T49" s="473">
        <f t="shared" si="26"/>
        <v>18.899999999999999</v>
      </c>
      <c r="U49" s="453">
        <f t="shared" si="27"/>
        <v>18.899999999999999</v>
      </c>
      <c r="V49" s="451">
        <f t="shared" si="28"/>
        <v>0</v>
      </c>
      <c r="W49" s="474">
        <f t="shared" si="29"/>
        <v>18.899999999999999</v>
      </c>
    </row>
    <row r="50" spans="1:26" outlineLevel="2" x14ac:dyDescent="0.2">
      <c r="A50" s="471" t="s">
        <v>430</v>
      </c>
      <c r="B50" s="430" t="s">
        <v>9</v>
      </c>
      <c r="C50" s="430" t="s">
        <v>18</v>
      </c>
      <c r="D50" s="430" t="s">
        <v>84</v>
      </c>
      <c r="E50" s="430" t="s">
        <v>85</v>
      </c>
      <c r="F50" s="430" t="s">
        <v>86</v>
      </c>
      <c r="G50" s="472">
        <v>6</v>
      </c>
      <c r="H50" s="430" t="s">
        <v>13</v>
      </c>
      <c r="I50" s="446">
        <v>0.15</v>
      </c>
      <c r="J50" s="446">
        <f>9*I50</f>
        <v>1.3499999999999999</v>
      </c>
      <c r="K50" s="447">
        <f>9*I50</f>
        <v>1.3499999999999999</v>
      </c>
      <c r="L50" s="455">
        <f t="shared" si="24"/>
        <v>0.74999999999999989</v>
      </c>
      <c r="M50" s="456">
        <f t="shared" si="25"/>
        <v>0.74999999999999989</v>
      </c>
      <c r="N50" s="425">
        <v>100</v>
      </c>
      <c r="O50" s="450">
        <v>2</v>
      </c>
      <c r="P50" s="451">
        <v>5</v>
      </c>
      <c r="Q50" s="425">
        <v>0</v>
      </c>
      <c r="R50" s="450">
        <v>0</v>
      </c>
      <c r="S50" s="451">
        <v>0</v>
      </c>
      <c r="T50" s="473">
        <f t="shared" si="26"/>
        <v>9.4499999999999993</v>
      </c>
      <c r="U50" s="453">
        <f t="shared" si="27"/>
        <v>9.4499999999999993</v>
      </c>
      <c r="V50" s="451">
        <f t="shared" si="28"/>
        <v>0</v>
      </c>
      <c r="W50" s="474">
        <f t="shared" si="29"/>
        <v>9.4499999999999993</v>
      </c>
    </row>
    <row r="51" spans="1:26" outlineLevel="2" x14ac:dyDescent="0.2">
      <c r="A51" s="471" t="s">
        <v>279</v>
      </c>
      <c r="B51" s="430" t="s">
        <v>9</v>
      </c>
      <c r="C51" s="430" t="s">
        <v>18</v>
      </c>
      <c r="D51" s="430" t="s">
        <v>293</v>
      </c>
      <c r="E51" s="430" t="s">
        <v>294</v>
      </c>
      <c r="F51" s="430" t="s">
        <v>295</v>
      </c>
      <c r="G51" s="472">
        <v>6</v>
      </c>
      <c r="H51" s="430" t="s">
        <v>13</v>
      </c>
      <c r="I51" s="446">
        <v>0.8</v>
      </c>
      <c r="J51" s="446">
        <f>13.5*I51</f>
        <v>10.8</v>
      </c>
      <c r="K51" s="447">
        <f>4.5*I51</f>
        <v>3.6</v>
      </c>
      <c r="L51" s="455">
        <f t="shared" si="24"/>
        <v>6</v>
      </c>
      <c r="M51" s="456">
        <f t="shared" si="25"/>
        <v>2</v>
      </c>
      <c r="N51" s="425">
        <v>120</v>
      </c>
      <c r="O51" s="450">
        <v>2</v>
      </c>
      <c r="P51" s="451">
        <v>8</v>
      </c>
      <c r="Q51" s="425">
        <v>0</v>
      </c>
      <c r="R51" s="450">
        <v>0</v>
      </c>
      <c r="S51" s="451">
        <v>0</v>
      </c>
      <c r="T51" s="473">
        <f t="shared" si="26"/>
        <v>50.400000000000006</v>
      </c>
      <c r="U51" s="453">
        <f t="shared" si="27"/>
        <v>50.400000000000006</v>
      </c>
      <c r="V51" s="451">
        <f t="shared" si="28"/>
        <v>0</v>
      </c>
      <c r="W51" s="474">
        <f t="shared" si="29"/>
        <v>50.400000000000006</v>
      </c>
    </row>
    <row r="52" spans="1:26" outlineLevel="2" x14ac:dyDescent="0.2">
      <c r="A52" s="471" t="s">
        <v>390</v>
      </c>
      <c r="B52" s="430" t="s">
        <v>9</v>
      </c>
      <c r="C52" s="430" t="s">
        <v>18</v>
      </c>
      <c r="D52" s="430" t="s">
        <v>293</v>
      </c>
      <c r="E52" s="430" t="s">
        <v>294</v>
      </c>
      <c r="F52" s="430" t="s">
        <v>295</v>
      </c>
      <c r="G52" s="472">
        <v>6</v>
      </c>
      <c r="H52" s="430" t="s">
        <v>13</v>
      </c>
      <c r="I52" s="446">
        <v>0.2</v>
      </c>
      <c r="J52" s="446">
        <f>13.5*I52</f>
        <v>2.7</v>
      </c>
      <c r="K52" s="447">
        <f>4.5*I52</f>
        <v>0.9</v>
      </c>
      <c r="L52" s="455">
        <f t="shared" si="24"/>
        <v>1.5</v>
      </c>
      <c r="M52" s="456">
        <f t="shared" si="25"/>
        <v>0.5</v>
      </c>
      <c r="N52" s="425">
        <v>120</v>
      </c>
      <c r="O52" s="450">
        <v>2</v>
      </c>
      <c r="P52" s="451">
        <v>8</v>
      </c>
      <c r="Q52" s="425">
        <v>0</v>
      </c>
      <c r="R52" s="450">
        <v>0</v>
      </c>
      <c r="S52" s="451">
        <v>0</v>
      </c>
      <c r="T52" s="473">
        <f t="shared" si="26"/>
        <v>12.600000000000001</v>
      </c>
      <c r="U52" s="453">
        <f t="shared" si="27"/>
        <v>12.600000000000001</v>
      </c>
      <c r="V52" s="451">
        <f t="shared" si="28"/>
        <v>0</v>
      </c>
      <c r="W52" s="474">
        <f t="shared" si="29"/>
        <v>12.600000000000001</v>
      </c>
    </row>
    <row r="53" spans="1:26" outlineLevel="2" x14ac:dyDescent="0.2">
      <c r="A53" s="443" t="s">
        <v>315</v>
      </c>
      <c r="B53" s="430" t="s">
        <v>9</v>
      </c>
      <c r="C53" s="430" t="s">
        <v>18</v>
      </c>
      <c r="D53" s="430" t="s">
        <v>15</v>
      </c>
      <c r="E53" s="430" t="s">
        <v>16</v>
      </c>
      <c r="F53" s="430" t="s">
        <v>17</v>
      </c>
      <c r="G53" s="472">
        <v>6</v>
      </c>
      <c r="H53" s="430" t="s">
        <v>13</v>
      </c>
      <c r="I53" s="446">
        <v>1</v>
      </c>
      <c r="J53" s="446">
        <v>9</v>
      </c>
      <c r="K53" s="447">
        <v>9</v>
      </c>
      <c r="L53" s="455">
        <f t="shared" si="24"/>
        <v>5</v>
      </c>
      <c r="M53" s="456">
        <f t="shared" si="25"/>
        <v>5</v>
      </c>
      <c r="N53" s="425">
        <v>100</v>
      </c>
      <c r="O53" s="450">
        <v>2</v>
      </c>
      <c r="P53" s="451">
        <v>5</v>
      </c>
      <c r="Q53" s="425">
        <v>0</v>
      </c>
      <c r="R53" s="450">
        <v>0</v>
      </c>
      <c r="S53" s="451">
        <v>0</v>
      </c>
      <c r="T53" s="473">
        <f t="shared" si="26"/>
        <v>63</v>
      </c>
      <c r="U53" s="453">
        <f t="shared" si="27"/>
        <v>63</v>
      </c>
      <c r="V53" s="451">
        <f t="shared" si="28"/>
        <v>0</v>
      </c>
      <c r="W53" s="474">
        <f t="shared" si="29"/>
        <v>63</v>
      </c>
    </row>
    <row r="54" spans="1:26" outlineLevel="2" x14ac:dyDescent="0.2">
      <c r="A54" s="471" t="s">
        <v>315</v>
      </c>
      <c r="B54" s="430" t="s">
        <v>9</v>
      </c>
      <c r="C54" s="430" t="s">
        <v>18</v>
      </c>
      <c r="D54" s="430" t="s">
        <v>334</v>
      </c>
      <c r="E54" s="430" t="s">
        <v>335</v>
      </c>
      <c r="F54" s="430" t="s">
        <v>336</v>
      </c>
      <c r="G54" s="472">
        <v>6</v>
      </c>
      <c r="H54" s="430" t="s">
        <v>13</v>
      </c>
      <c r="I54" s="446">
        <v>1</v>
      </c>
      <c r="J54" s="446">
        <v>9</v>
      </c>
      <c r="K54" s="447">
        <v>9</v>
      </c>
      <c r="L54" s="455">
        <f t="shared" si="24"/>
        <v>5</v>
      </c>
      <c r="M54" s="456">
        <f t="shared" si="25"/>
        <v>5</v>
      </c>
      <c r="N54" s="425">
        <v>96</v>
      </c>
      <c r="O54" s="450">
        <v>2</v>
      </c>
      <c r="P54" s="451">
        <v>8</v>
      </c>
      <c r="Q54" s="425">
        <v>0</v>
      </c>
      <c r="R54" s="450">
        <v>0</v>
      </c>
      <c r="S54" s="451">
        <v>0</v>
      </c>
      <c r="T54" s="473">
        <f t="shared" si="26"/>
        <v>90</v>
      </c>
      <c r="U54" s="453">
        <f t="shared" si="27"/>
        <v>90</v>
      </c>
      <c r="V54" s="451">
        <f t="shared" si="28"/>
        <v>0</v>
      </c>
      <c r="W54" s="474">
        <f t="shared" si="29"/>
        <v>90</v>
      </c>
    </row>
    <row r="55" spans="1:26" outlineLevel="1" x14ac:dyDescent="0.2">
      <c r="A55" s="471"/>
      <c r="B55" s="430"/>
      <c r="C55" s="430" t="s">
        <v>692</v>
      </c>
      <c r="D55" s="430"/>
      <c r="E55" s="430"/>
      <c r="F55" s="430"/>
      <c r="G55" s="472"/>
      <c r="H55" s="430"/>
      <c r="I55" s="446"/>
      <c r="J55" s="446"/>
      <c r="K55" s="447"/>
      <c r="L55" s="455"/>
      <c r="M55" s="456"/>
      <c r="N55" s="425"/>
      <c r="O55" s="450"/>
      <c r="P55" s="451"/>
      <c r="Q55" s="425"/>
      <c r="R55" s="450"/>
      <c r="S55" s="451"/>
      <c r="T55" s="473"/>
      <c r="U55" s="453">
        <f>SUBTOTAL(9,U45:U54)</f>
        <v>332.54999999999995</v>
      </c>
      <c r="V55" s="451">
        <f>SUBTOTAL(9,V45:V54)</f>
        <v>0</v>
      </c>
      <c r="W55" s="474">
        <f>SUBTOTAL(9,W45:W54)</f>
        <v>332.54999999999995</v>
      </c>
    </row>
    <row r="56" spans="1:26" outlineLevel="2" x14ac:dyDescent="0.2">
      <c r="A56" s="471" t="s">
        <v>406</v>
      </c>
      <c r="B56" s="430" t="s">
        <v>9</v>
      </c>
      <c r="C56" s="430" t="s">
        <v>56</v>
      </c>
      <c r="D56" s="430" t="s">
        <v>407</v>
      </c>
      <c r="E56" s="430" t="s">
        <v>408</v>
      </c>
      <c r="F56" s="430" t="s">
        <v>409</v>
      </c>
      <c r="G56" s="472">
        <v>6</v>
      </c>
      <c r="H56" s="430" t="s">
        <v>42</v>
      </c>
      <c r="I56" s="446">
        <v>1</v>
      </c>
      <c r="J56" s="446">
        <v>9</v>
      </c>
      <c r="K56" s="447">
        <v>9</v>
      </c>
      <c r="L56" s="455">
        <f t="shared" ref="L56:L64" si="30">J56*10/3/G56</f>
        <v>5</v>
      </c>
      <c r="M56" s="456">
        <f t="shared" ref="M56:M64" si="31">K56*10/3/G56</f>
        <v>5</v>
      </c>
      <c r="N56" s="425">
        <v>0</v>
      </c>
      <c r="O56" s="450">
        <v>0</v>
      </c>
      <c r="P56" s="451">
        <v>0</v>
      </c>
      <c r="Q56" s="425">
        <v>90</v>
      </c>
      <c r="R56" s="450">
        <v>2</v>
      </c>
      <c r="S56" s="451">
        <v>3</v>
      </c>
      <c r="T56" s="473">
        <f t="shared" ref="T56:T64" si="32">J56*(O56+R56)+K56*(P56+S56)</f>
        <v>45</v>
      </c>
      <c r="U56" s="453">
        <f t="shared" ref="U56:U64" si="33">J56*O56+K56*P56</f>
        <v>0</v>
      </c>
      <c r="V56" s="451">
        <f t="shared" ref="V56:V64" si="34">J56*R56+K56*S56</f>
        <v>45</v>
      </c>
      <c r="W56" s="474">
        <f t="shared" ref="W56:W64" si="35">T56</f>
        <v>45</v>
      </c>
    </row>
    <row r="57" spans="1:26" outlineLevel="2" x14ac:dyDescent="0.2">
      <c r="A57" s="471" t="s">
        <v>170</v>
      </c>
      <c r="B57" s="430" t="s">
        <v>9</v>
      </c>
      <c r="C57" s="430" t="s">
        <v>56</v>
      </c>
      <c r="D57" s="430" t="s">
        <v>171</v>
      </c>
      <c r="E57" s="430" t="s">
        <v>172</v>
      </c>
      <c r="F57" s="430" t="s">
        <v>173</v>
      </c>
      <c r="G57" s="472">
        <v>6</v>
      </c>
      <c r="H57" s="430" t="s">
        <v>79</v>
      </c>
      <c r="I57" s="446">
        <v>1</v>
      </c>
      <c r="J57" s="446">
        <v>13.5</v>
      </c>
      <c r="K57" s="447">
        <v>4.5</v>
      </c>
      <c r="L57" s="455">
        <f t="shared" si="30"/>
        <v>7.5</v>
      </c>
      <c r="M57" s="456">
        <f t="shared" si="31"/>
        <v>2.5</v>
      </c>
      <c r="N57" s="425">
        <v>0</v>
      </c>
      <c r="O57" s="450">
        <v>0</v>
      </c>
      <c r="P57" s="451">
        <v>0</v>
      </c>
      <c r="Q57" s="425">
        <v>120</v>
      </c>
      <c r="R57" s="450">
        <v>2</v>
      </c>
      <c r="S57" s="451">
        <v>10</v>
      </c>
      <c r="T57" s="473">
        <f t="shared" si="32"/>
        <v>72</v>
      </c>
      <c r="U57" s="453">
        <f t="shared" si="33"/>
        <v>0</v>
      </c>
      <c r="V57" s="451">
        <f t="shared" si="34"/>
        <v>72</v>
      </c>
      <c r="W57" s="474">
        <f t="shared" si="35"/>
        <v>72</v>
      </c>
      <c r="Z57" s="63"/>
    </row>
    <row r="58" spans="1:26" outlineLevel="2" x14ac:dyDescent="0.2">
      <c r="A58" s="471" t="s">
        <v>315</v>
      </c>
      <c r="B58" s="430" t="s">
        <v>9</v>
      </c>
      <c r="C58" s="430" t="s">
        <v>56</v>
      </c>
      <c r="D58" s="430" t="s">
        <v>322</v>
      </c>
      <c r="E58" s="430" t="s">
        <v>323</v>
      </c>
      <c r="F58" s="430" t="s">
        <v>324</v>
      </c>
      <c r="G58" s="472">
        <v>6</v>
      </c>
      <c r="H58" s="430" t="s">
        <v>13</v>
      </c>
      <c r="I58" s="446">
        <v>1</v>
      </c>
      <c r="J58" s="446">
        <v>9</v>
      </c>
      <c r="K58" s="447">
        <v>9</v>
      </c>
      <c r="L58" s="455">
        <f t="shared" si="30"/>
        <v>5</v>
      </c>
      <c r="M58" s="456">
        <f t="shared" si="31"/>
        <v>5</v>
      </c>
      <c r="N58" s="425">
        <v>0</v>
      </c>
      <c r="O58" s="450">
        <v>0</v>
      </c>
      <c r="P58" s="451">
        <v>0</v>
      </c>
      <c r="Q58" s="425">
        <v>120</v>
      </c>
      <c r="R58" s="450">
        <v>2</v>
      </c>
      <c r="S58" s="451">
        <v>6</v>
      </c>
      <c r="T58" s="473">
        <f t="shared" si="32"/>
        <v>72</v>
      </c>
      <c r="U58" s="453">
        <f t="shared" si="33"/>
        <v>0</v>
      </c>
      <c r="V58" s="451">
        <f t="shared" si="34"/>
        <v>72</v>
      </c>
      <c r="W58" s="474">
        <f t="shared" si="35"/>
        <v>72</v>
      </c>
    </row>
    <row r="59" spans="1:26" outlineLevel="2" x14ac:dyDescent="0.2">
      <c r="A59" s="471" t="s">
        <v>74</v>
      </c>
      <c r="B59" s="430" t="s">
        <v>9</v>
      </c>
      <c r="C59" s="430" t="s">
        <v>56</v>
      </c>
      <c r="D59" s="430" t="s">
        <v>296</v>
      </c>
      <c r="E59" s="430" t="s">
        <v>297</v>
      </c>
      <c r="F59" s="430" t="s">
        <v>298</v>
      </c>
      <c r="G59" s="472">
        <v>6</v>
      </c>
      <c r="H59" s="430" t="s">
        <v>13</v>
      </c>
      <c r="I59" s="446">
        <v>0.2</v>
      </c>
      <c r="J59" s="446">
        <f>9*I59</f>
        <v>1.8</v>
      </c>
      <c r="K59" s="447">
        <f>9*I59</f>
        <v>1.8</v>
      </c>
      <c r="L59" s="455">
        <f t="shared" si="30"/>
        <v>1</v>
      </c>
      <c r="M59" s="456">
        <f t="shared" si="31"/>
        <v>1</v>
      </c>
      <c r="N59" s="425">
        <v>0</v>
      </c>
      <c r="O59" s="450">
        <v>0</v>
      </c>
      <c r="P59" s="451">
        <v>0</v>
      </c>
      <c r="Q59" s="425">
        <v>100</v>
      </c>
      <c r="R59" s="450">
        <v>2</v>
      </c>
      <c r="S59" s="451">
        <v>5</v>
      </c>
      <c r="T59" s="473">
        <f t="shared" si="32"/>
        <v>12.6</v>
      </c>
      <c r="U59" s="453">
        <f t="shared" si="33"/>
        <v>0</v>
      </c>
      <c r="V59" s="451">
        <f t="shared" si="34"/>
        <v>12.6</v>
      </c>
      <c r="W59" s="474">
        <f t="shared" si="35"/>
        <v>12.6</v>
      </c>
    </row>
    <row r="60" spans="1:26" outlineLevel="2" x14ac:dyDescent="0.2">
      <c r="A60" s="471" t="s">
        <v>279</v>
      </c>
      <c r="B60" s="430" t="s">
        <v>9</v>
      </c>
      <c r="C60" s="430" t="s">
        <v>56</v>
      </c>
      <c r="D60" s="430" t="s">
        <v>296</v>
      </c>
      <c r="E60" s="430" t="s">
        <v>297</v>
      </c>
      <c r="F60" s="430" t="s">
        <v>298</v>
      </c>
      <c r="G60" s="472">
        <v>6</v>
      </c>
      <c r="H60" s="430" t="s">
        <v>13</v>
      </c>
      <c r="I60" s="446">
        <v>0.2</v>
      </c>
      <c r="J60" s="446">
        <f>9*I60</f>
        <v>1.8</v>
      </c>
      <c r="K60" s="447">
        <f>9*I60</f>
        <v>1.8</v>
      </c>
      <c r="L60" s="455">
        <f t="shared" si="30"/>
        <v>1</v>
      </c>
      <c r="M60" s="456">
        <f t="shared" si="31"/>
        <v>1</v>
      </c>
      <c r="N60" s="425">
        <v>0</v>
      </c>
      <c r="O60" s="450">
        <v>0</v>
      </c>
      <c r="P60" s="451">
        <v>0</v>
      </c>
      <c r="Q60" s="425">
        <v>100</v>
      </c>
      <c r="R60" s="450">
        <v>2</v>
      </c>
      <c r="S60" s="451">
        <v>5</v>
      </c>
      <c r="T60" s="473">
        <f t="shared" si="32"/>
        <v>12.6</v>
      </c>
      <c r="U60" s="453">
        <f t="shared" si="33"/>
        <v>0</v>
      </c>
      <c r="V60" s="451">
        <f t="shared" si="34"/>
        <v>12.6</v>
      </c>
      <c r="W60" s="474">
        <f t="shared" si="35"/>
        <v>12.6</v>
      </c>
    </row>
    <row r="61" spans="1:26" outlineLevel="2" x14ac:dyDescent="0.2">
      <c r="A61" s="471" t="s">
        <v>315</v>
      </c>
      <c r="B61" s="430" t="s">
        <v>9</v>
      </c>
      <c r="C61" s="430" t="s">
        <v>56</v>
      </c>
      <c r="D61" s="430" t="s">
        <v>296</v>
      </c>
      <c r="E61" s="430" t="s">
        <v>297</v>
      </c>
      <c r="F61" s="430" t="s">
        <v>298</v>
      </c>
      <c r="G61" s="472">
        <v>6</v>
      </c>
      <c r="H61" s="430" t="s">
        <v>13</v>
      </c>
      <c r="I61" s="446">
        <v>0.2</v>
      </c>
      <c r="J61" s="446">
        <f>9*I61</f>
        <v>1.8</v>
      </c>
      <c r="K61" s="447">
        <f>9*I61</f>
        <v>1.8</v>
      </c>
      <c r="L61" s="455">
        <f t="shared" si="30"/>
        <v>1</v>
      </c>
      <c r="M61" s="456">
        <f t="shared" si="31"/>
        <v>1</v>
      </c>
      <c r="N61" s="425">
        <v>0</v>
      </c>
      <c r="O61" s="450">
        <v>0</v>
      </c>
      <c r="P61" s="451">
        <v>0</v>
      </c>
      <c r="Q61" s="425">
        <v>100</v>
      </c>
      <c r="R61" s="450">
        <v>2</v>
      </c>
      <c r="S61" s="451">
        <v>5</v>
      </c>
      <c r="T61" s="473">
        <f t="shared" si="32"/>
        <v>12.6</v>
      </c>
      <c r="U61" s="453">
        <f t="shared" si="33"/>
        <v>0</v>
      </c>
      <c r="V61" s="451">
        <f t="shared" si="34"/>
        <v>12.6</v>
      </c>
      <c r="W61" s="474">
        <f t="shared" si="35"/>
        <v>12.6</v>
      </c>
    </row>
    <row r="62" spans="1:26" outlineLevel="2" x14ac:dyDescent="0.2">
      <c r="A62" s="471" t="s">
        <v>406</v>
      </c>
      <c r="B62" s="430" t="s">
        <v>9</v>
      </c>
      <c r="C62" s="430" t="s">
        <v>56</v>
      </c>
      <c r="D62" s="430" t="s">
        <v>296</v>
      </c>
      <c r="E62" s="430" t="s">
        <v>297</v>
      </c>
      <c r="F62" s="430" t="s">
        <v>298</v>
      </c>
      <c r="G62" s="472">
        <v>6</v>
      </c>
      <c r="H62" s="430" t="s">
        <v>13</v>
      </c>
      <c r="I62" s="446">
        <v>0.2</v>
      </c>
      <c r="J62" s="446">
        <f>9*I62</f>
        <v>1.8</v>
      </c>
      <c r="K62" s="447">
        <f>9*I62</f>
        <v>1.8</v>
      </c>
      <c r="L62" s="455">
        <f t="shared" si="30"/>
        <v>1</v>
      </c>
      <c r="M62" s="456">
        <f t="shared" si="31"/>
        <v>1</v>
      </c>
      <c r="N62" s="425">
        <v>0</v>
      </c>
      <c r="O62" s="450">
        <v>0</v>
      </c>
      <c r="P62" s="451">
        <v>0</v>
      </c>
      <c r="Q62" s="425">
        <v>100</v>
      </c>
      <c r="R62" s="450">
        <v>2</v>
      </c>
      <c r="S62" s="451">
        <v>5</v>
      </c>
      <c r="T62" s="473">
        <f t="shared" si="32"/>
        <v>12.6</v>
      </c>
      <c r="U62" s="453">
        <f t="shared" si="33"/>
        <v>0</v>
      </c>
      <c r="V62" s="451">
        <f t="shared" si="34"/>
        <v>12.6</v>
      </c>
      <c r="W62" s="474">
        <f t="shared" si="35"/>
        <v>12.6</v>
      </c>
    </row>
    <row r="63" spans="1:26" outlineLevel="2" x14ac:dyDescent="0.2">
      <c r="A63" s="471" t="s">
        <v>430</v>
      </c>
      <c r="B63" s="430" t="s">
        <v>9</v>
      </c>
      <c r="C63" s="430" t="s">
        <v>56</v>
      </c>
      <c r="D63" s="430" t="s">
        <v>296</v>
      </c>
      <c r="E63" s="430" t="s">
        <v>297</v>
      </c>
      <c r="F63" s="430" t="s">
        <v>298</v>
      </c>
      <c r="G63" s="472">
        <v>6</v>
      </c>
      <c r="H63" s="430" t="s">
        <v>13</v>
      </c>
      <c r="I63" s="446">
        <v>0.2</v>
      </c>
      <c r="J63" s="446">
        <f>9*I63</f>
        <v>1.8</v>
      </c>
      <c r="K63" s="447">
        <f>9*I63</f>
        <v>1.8</v>
      </c>
      <c r="L63" s="455">
        <f t="shared" si="30"/>
        <v>1</v>
      </c>
      <c r="M63" s="456">
        <f t="shared" si="31"/>
        <v>1</v>
      </c>
      <c r="N63" s="425">
        <v>0</v>
      </c>
      <c r="O63" s="450">
        <v>0</v>
      </c>
      <c r="P63" s="451">
        <v>0</v>
      </c>
      <c r="Q63" s="425">
        <v>100</v>
      </c>
      <c r="R63" s="450">
        <v>2</v>
      </c>
      <c r="S63" s="451">
        <v>5</v>
      </c>
      <c r="T63" s="473">
        <f t="shared" si="32"/>
        <v>12.6</v>
      </c>
      <c r="U63" s="453">
        <f t="shared" si="33"/>
        <v>0</v>
      </c>
      <c r="V63" s="451">
        <f t="shared" si="34"/>
        <v>12.6</v>
      </c>
      <c r="W63" s="474">
        <f t="shared" si="35"/>
        <v>12.6</v>
      </c>
    </row>
    <row r="64" spans="1:26" outlineLevel="2" x14ac:dyDescent="0.2">
      <c r="A64" s="471" t="s">
        <v>430</v>
      </c>
      <c r="B64" s="430" t="s">
        <v>9</v>
      </c>
      <c r="C64" s="430" t="s">
        <v>56</v>
      </c>
      <c r="D64" s="430" t="s">
        <v>440</v>
      </c>
      <c r="E64" s="430" t="s">
        <v>441</v>
      </c>
      <c r="F64" s="430" t="s">
        <v>442</v>
      </c>
      <c r="G64" s="472">
        <v>6</v>
      </c>
      <c r="H64" s="430" t="s">
        <v>13</v>
      </c>
      <c r="I64" s="446">
        <v>1</v>
      </c>
      <c r="J64" s="446">
        <v>13.5</v>
      </c>
      <c r="K64" s="447">
        <v>4.5</v>
      </c>
      <c r="L64" s="455">
        <f t="shared" si="30"/>
        <v>7.5</v>
      </c>
      <c r="M64" s="456">
        <f t="shared" si="31"/>
        <v>2.5</v>
      </c>
      <c r="N64" s="425">
        <v>0</v>
      </c>
      <c r="O64" s="450">
        <v>0</v>
      </c>
      <c r="P64" s="451">
        <v>0</v>
      </c>
      <c r="Q64" s="425">
        <v>120</v>
      </c>
      <c r="R64" s="450">
        <v>2</v>
      </c>
      <c r="S64" s="451">
        <v>6</v>
      </c>
      <c r="T64" s="473">
        <f t="shared" si="32"/>
        <v>54</v>
      </c>
      <c r="U64" s="453">
        <f t="shared" si="33"/>
        <v>0</v>
      </c>
      <c r="V64" s="451">
        <f t="shared" si="34"/>
        <v>54</v>
      </c>
      <c r="W64" s="474">
        <f t="shared" si="35"/>
        <v>54</v>
      </c>
    </row>
    <row r="65" spans="1:26" outlineLevel="1" x14ac:dyDescent="0.2">
      <c r="A65" s="471"/>
      <c r="B65" s="430"/>
      <c r="C65" s="430" t="s">
        <v>693</v>
      </c>
      <c r="D65" s="430"/>
      <c r="E65" s="430"/>
      <c r="F65" s="430"/>
      <c r="G65" s="472"/>
      <c r="H65" s="430"/>
      <c r="I65" s="446"/>
      <c r="J65" s="446"/>
      <c r="K65" s="447"/>
      <c r="L65" s="455"/>
      <c r="M65" s="456"/>
      <c r="N65" s="425"/>
      <c r="O65" s="450"/>
      <c r="P65" s="451"/>
      <c r="Q65" s="425"/>
      <c r="R65" s="450"/>
      <c r="S65" s="451"/>
      <c r="T65" s="473"/>
      <c r="U65" s="453">
        <f>SUBTOTAL(9,U56:U64)</f>
        <v>0</v>
      </c>
      <c r="V65" s="451">
        <f>SUBTOTAL(9,V56:V64)</f>
        <v>306</v>
      </c>
      <c r="W65" s="474">
        <f>SUBTOTAL(9,W56:W64)</f>
        <v>306</v>
      </c>
    </row>
    <row r="66" spans="1:26" outlineLevel="2" x14ac:dyDescent="0.2">
      <c r="A66" s="471" t="s">
        <v>279</v>
      </c>
      <c r="B66" s="430" t="s">
        <v>9</v>
      </c>
      <c r="C66" s="430" t="s">
        <v>22</v>
      </c>
      <c r="D66" s="430" t="s">
        <v>299</v>
      </c>
      <c r="E66" s="430" t="s">
        <v>300</v>
      </c>
      <c r="F66" s="430" t="s">
        <v>301</v>
      </c>
      <c r="G66" s="472">
        <v>6</v>
      </c>
      <c r="H66" s="430" t="s">
        <v>13</v>
      </c>
      <c r="I66" s="446">
        <f>1/3</f>
        <v>0.33333333333333331</v>
      </c>
      <c r="J66" s="446">
        <f>9*I66</f>
        <v>3</v>
      </c>
      <c r="K66" s="447">
        <f>9*I66</f>
        <v>3</v>
      </c>
      <c r="L66" s="455">
        <f t="shared" ref="L66:L72" si="36">J66*10/3/G66</f>
        <v>1.6666666666666667</v>
      </c>
      <c r="M66" s="456">
        <f t="shared" ref="M66:M72" si="37">K66*10/3/G66</f>
        <v>1.6666666666666667</v>
      </c>
      <c r="N66" s="425">
        <v>120</v>
      </c>
      <c r="O66" s="450">
        <v>2</v>
      </c>
      <c r="P66" s="451">
        <v>6</v>
      </c>
      <c r="Q66" s="425">
        <v>0</v>
      </c>
      <c r="R66" s="450">
        <v>0</v>
      </c>
      <c r="S66" s="451">
        <v>0</v>
      </c>
      <c r="T66" s="473">
        <f t="shared" ref="T66:T72" si="38">J66*(O66+R66)+K66*(P66+S66)</f>
        <v>24</v>
      </c>
      <c r="U66" s="453">
        <f t="shared" ref="U66:U72" si="39">J66*O66+K66*P66</f>
        <v>24</v>
      </c>
      <c r="V66" s="451">
        <f t="shared" ref="V66:V72" si="40">J66*R66+K66*S66</f>
        <v>0</v>
      </c>
      <c r="W66" s="474">
        <f t="shared" ref="W66:W72" si="41">T66</f>
        <v>24</v>
      </c>
    </row>
    <row r="67" spans="1:26" outlineLevel="2" x14ac:dyDescent="0.2">
      <c r="A67" s="471" t="s">
        <v>315</v>
      </c>
      <c r="B67" s="430" t="s">
        <v>9</v>
      </c>
      <c r="C67" s="430" t="s">
        <v>22</v>
      </c>
      <c r="D67" s="430" t="s">
        <v>299</v>
      </c>
      <c r="E67" s="430" t="s">
        <v>300</v>
      </c>
      <c r="F67" s="430" t="s">
        <v>301</v>
      </c>
      <c r="G67" s="472">
        <v>6</v>
      </c>
      <c r="H67" s="430" t="s">
        <v>13</v>
      </c>
      <c r="I67" s="446">
        <f>1/3</f>
        <v>0.33333333333333331</v>
      </c>
      <c r="J67" s="446">
        <f>9*I67</f>
        <v>3</v>
      </c>
      <c r="K67" s="447">
        <f>9*I67</f>
        <v>3</v>
      </c>
      <c r="L67" s="455">
        <f t="shared" si="36"/>
        <v>1.6666666666666667</v>
      </c>
      <c r="M67" s="456">
        <f t="shared" si="37"/>
        <v>1.6666666666666667</v>
      </c>
      <c r="N67" s="425">
        <v>120</v>
      </c>
      <c r="O67" s="450">
        <v>2</v>
      </c>
      <c r="P67" s="451">
        <v>6</v>
      </c>
      <c r="Q67" s="425">
        <v>0</v>
      </c>
      <c r="R67" s="450">
        <v>0</v>
      </c>
      <c r="S67" s="451">
        <v>0</v>
      </c>
      <c r="T67" s="473">
        <f t="shared" si="38"/>
        <v>24</v>
      </c>
      <c r="U67" s="453">
        <f t="shared" si="39"/>
        <v>24</v>
      </c>
      <c r="V67" s="451">
        <f t="shared" si="40"/>
        <v>0</v>
      </c>
      <c r="W67" s="474">
        <f t="shared" si="41"/>
        <v>24</v>
      </c>
    </row>
    <row r="68" spans="1:26" outlineLevel="2" x14ac:dyDescent="0.2">
      <c r="A68" s="471" t="s">
        <v>430</v>
      </c>
      <c r="B68" s="430" t="s">
        <v>9</v>
      </c>
      <c r="C68" s="430" t="s">
        <v>22</v>
      </c>
      <c r="D68" s="430" t="s">
        <v>299</v>
      </c>
      <c r="E68" s="430" t="s">
        <v>300</v>
      </c>
      <c r="F68" s="430" t="s">
        <v>301</v>
      </c>
      <c r="G68" s="472">
        <v>6</v>
      </c>
      <c r="H68" s="430" t="s">
        <v>13</v>
      </c>
      <c r="I68" s="446">
        <f>1/3</f>
        <v>0.33333333333333331</v>
      </c>
      <c r="J68" s="446">
        <f>9*I68</f>
        <v>3</v>
      </c>
      <c r="K68" s="447">
        <f>9*I68</f>
        <v>3</v>
      </c>
      <c r="L68" s="455">
        <f t="shared" si="36"/>
        <v>1.6666666666666667</v>
      </c>
      <c r="M68" s="456">
        <f t="shared" si="37"/>
        <v>1.6666666666666667</v>
      </c>
      <c r="N68" s="425">
        <v>120</v>
      </c>
      <c r="O68" s="450">
        <v>2</v>
      </c>
      <c r="P68" s="451">
        <v>6</v>
      </c>
      <c r="Q68" s="425">
        <v>0</v>
      </c>
      <c r="R68" s="450">
        <v>0</v>
      </c>
      <c r="S68" s="451">
        <v>0</v>
      </c>
      <c r="T68" s="473">
        <f t="shared" si="38"/>
        <v>24</v>
      </c>
      <c r="U68" s="453">
        <f t="shared" si="39"/>
        <v>24</v>
      </c>
      <c r="V68" s="451">
        <f t="shared" si="40"/>
        <v>0</v>
      </c>
      <c r="W68" s="474">
        <f t="shared" si="41"/>
        <v>24</v>
      </c>
      <c r="Y68" s="49"/>
    </row>
    <row r="69" spans="1:26" outlineLevel="2" x14ac:dyDescent="0.2">
      <c r="A69" s="471" t="s">
        <v>315</v>
      </c>
      <c r="B69" s="430" t="s">
        <v>9</v>
      </c>
      <c r="C69" s="430" t="s">
        <v>22</v>
      </c>
      <c r="D69" s="430" t="s">
        <v>325</v>
      </c>
      <c r="E69" s="430" t="s">
        <v>326</v>
      </c>
      <c r="F69" s="430" t="s">
        <v>327</v>
      </c>
      <c r="G69" s="472">
        <v>6</v>
      </c>
      <c r="H69" s="430" t="s">
        <v>13</v>
      </c>
      <c r="I69" s="446">
        <v>1</v>
      </c>
      <c r="J69" s="446">
        <v>13.5</v>
      </c>
      <c r="K69" s="447">
        <v>4.5</v>
      </c>
      <c r="L69" s="455">
        <f t="shared" si="36"/>
        <v>7.5</v>
      </c>
      <c r="M69" s="456">
        <f t="shared" si="37"/>
        <v>2.5</v>
      </c>
      <c r="N69" s="425">
        <v>100</v>
      </c>
      <c r="O69" s="450">
        <v>2</v>
      </c>
      <c r="P69" s="451">
        <v>5</v>
      </c>
      <c r="Q69" s="425">
        <v>0</v>
      </c>
      <c r="R69" s="450">
        <v>0</v>
      </c>
      <c r="S69" s="451">
        <v>0</v>
      </c>
      <c r="T69" s="473">
        <f t="shared" si="38"/>
        <v>49.5</v>
      </c>
      <c r="U69" s="453">
        <f t="shared" si="39"/>
        <v>49.5</v>
      </c>
      <c r="V69" s="451">
        <f t="shared" si="40"/>
        <v>0</v>
      </c>
      <c r="W69" s="474">
        <f t="shared" si="41"/>
        <v>49.5</v>
      </c>
    </row>
    <row r="70" spans="1:26" outlineLevel="2" x14ac:dyDescent="0.2">
      <c r="A70" s="443" t="s">
        <v>315</v>
      </c>
      <c r="B70" s="430" t="s">
        <v>9</v>
      </c>
      <c r="C70" s="430" t="s">
        <v>22</v>
      </c>
      <c r="D70" s="430" t="s">
        <v>19</v>
      </c>
      <c r="E70" s="430" t="s">
        <v>20</v>
      </c>
      <c r="F70" s="430" t="s">
        <v>21</v>
      </c>
      <c r="G70" s="472">
        <v>6</v>
      </c>
      <c r="H70" s="430" t="s">
        <v>13</v>
      </c>
      <c r="I70" s="446">
        <v>1</v>
      </c>
      <c r="J70" s="446">
        <v>9</v>
      </c>
      <c r="K70" s="447">
        <v>9</v>
      </c>
      <c r="L70" s="455">
        <f t="shared" si="36"/>
        <v>5</v>
      </c>
      <c r="M70" s="456">
        <f t="shared" si="37"/>
        <v>5</v>
      </c>
      <c r="N70" s="425">
        <v>100</v>
      </c>
      <c r="O70" s="450">
        <v>2</v>
      </c>
      <c r="P70" s="451">
        <v>5</v>
      </c>
      <c r="Q70" s="425">
        <v>0</v>
      </c>
      <c r="R70" s="450">
        <v>0</v>
      </c>
      <c r="S70" s="451">
        <v>0</v>
      </c>
      <c r="T70" s="473">
        <f t="shared" si="38"/>
        <v>63</v>
      </c>
      <c r="U70" s="453">
        <f t="shared" si="39"/>
        <v>63</v>
      </c>
      <c r="V70" s="451">
        <f t="shared" si="40"/>
        <v>0</v>
      </c>
      <c r="W70" s="474">
        <f t="shared" si="41"/>
        <v>63</v>
      </c>
    </row>
    <row r="71" spans="1:26" outlineLevel="2" x14ac:dyDescent="0.2">
      <c r="A71" s="471" t="s">
        <v>74</v>
      </c>
      <c r="B71" s="430" t="s">
        <v>9</v>
      </c>
      <c r="C71" s="430" t="s">
        <v>22</v>
      </c>
      <c r="D71" s="430" t="s">
        <v>90</v>
      </c>
      <c r="E71" s="430" t="s">
        <v>91</v>
      </c>
      <c r="F71" s="430" t="s">
        <v>92</v>
      </c>
      <c r="G71" s="472">
        <v>6</v>
      </c>
      <c r="H71" s="430" t="s">
        <v>13</v>
      </c>
      <c r="I71" s="446">
        <v>1</v>
      </c>
      <c r="J71" s="446">
        <v>13.5</v>
      </c>
      <c r="K71" s="447">
        <v>4.5</v>
      </c>
      <c r="L71" s="455">
        <f t="shared" si="36"/>
        <v>7.5</v>
      </c>
      <c r="M71" s="456">
        <f t="shared" si="37"/>
        <v>2.5</v>
      </c>
      <c r="N71" s="425">
        <v>105</v>
      </c>
      <c r="O71" s="450">
        <v>2</v>
      </c>
      <c r="P71" s="451">
        <v>7</v>
      </c>
      <c r="Q71" s="425">
        <v>0</v>
      </c>
      <c r="R71" s="450">
        <v>0</v>
      </c>
      <c r="S71" s="451">
        <v>0</v>
      </c>
      <c r="T71" s="473">
        <f t="shared" si="38"/>
        <v>58.5</v>
      </c>
      <c r="U71" s="453">
        <f t="shared" si="39"/>
        <v>58.5</v>
      </c>
      <c r="V71" s="451">
        <f t="shared" si="40"/>
        <v>0</v>
      </c>
      <c r="W71" s="474">
        <f t="shared" si="41"/>
        <v>58.5</v>
      </c>
      <c r="Z71" s="63"/>
    </row>
    <row r="72" spans="1:26" outlineLevel="2" x14ac:dyDescent="0.2">
      <c r="A72" s="471" t="s">
        <v>230</v>
      </c>
      <c r="B72" s="430" t="s">
        <v>9</v>
      </c>
      <c r="C72" s="430" t="s">
        <v>22</v>
      </c>
      <c r="D72" s="476" t="s">
        <v>553</v>
      </c>
      <c r="E72" s="430" t="s">
        <v>537</v>
      </c>
      <c r="F72" s="430" t="s">
        <v>538</v>
      </c>
      <c r="G72" s="472">
        <v>6</v>
      </c>
      <c r="H72" s="430" t="s">
        <v>79</v>
      </c>
      <c r="I72" s="446">
        <v>1</v>
      </c>
      <c r="J72" s="446">
        <v>13.5</v>
      </c>
      <c r="K72" s="447">
        <v>4.5</v>
      </c>
      <c r="L72" s="455">
        <f t="shared" si="36"/>
        <v>7.5</v>
      </c>
      <c r="M72" s="456">
        <f t="shared" si="37"/>
        <v>2.5</v>
      </c>
      <c r="N72" s="425">
        <v>112</v>
      </c>
      <c r="O72" s="450">
        <v>2</v>
      </c>
      <c r="P72" s="451">
        <v>7</v>
      </c>
      <c r="Q72" s="425">
        <v>0</v>
      </c>
      <c r="R72" s="450">
        <v>0</v>
      </c>
      <c r="S72" s="451">
        <v>0</v>
      </c>
      <c r="T72" s="473">
        <f t="shared" si="38"/>
        <v>58.5</v>
      </c>
      <c r="U72" s="453">
        <f t="shared" si="39"/>
        <v>58.5</v>
      </c>
      <c r="V72" s="451">
        <f t="shared" si="40"/>
        <v>0</v>
      </c>
      <c r="W72" s="474">
        <f t="shared" si="41"/>
        <v>58.5</v>
      </c>
    </row>
    <row r="73" spans="1:26" outlineLevel="1" x14ac:dyDescent="0.2">
      <c r="A73" s="471"/>
      <c r="B73" s="430"/>
      <c r="C73" s="430" t="s">
        <v>694</v>
      </c>
      <c r="D73" s="476"/>
      <c r="E73" s="430"/>
      <c r="F73" s="430"/>
      <c r="G73" s="472"/>
      <c r="H73" s="430"/>
      <c r="I73" s="446"/>
      <c r="J73" s="446"/>
      <c r="K73" s="447"/>
      <c r="L73" s="455"/>
      <c r="M73" s="456"/>
      <c r="N73" s="425"/>
      <c r="O73" s="450"/>
      <c r="P73" s="451"/>
      <c r="Q73" s="425"/>
      <c r="R73" s="450"/>
      <c r="S73" s="451"/>
      <c r="T73" s="473"/>
      <c r="U73" s="453">
        <f>SUBTOTAL(9,U66:U72)</f>
        <v>301.5</v>
      </c>
      <c r="V73" s="451">
        <f>SUBTOTAL(9,V66:V72)</f>
        <v>0</v>
      </c>
      <c r="W73" s="474">
        <f>SUBTOTAL(9,W66:W72)</f>
        <v>301.5</v>
      </c>
    </row>
    <row r="74" spans="1:26" outlineLevel="2" x14ac:dyDescent="0.2">
      <c r="A74" s="471" t="s">
        <v>170</v>
      </c>
      <c r="B74" s="430" t="s">
        <v>9</v>
      </c>
      <c r="C74" s="430" t="s">
        <v>38</v>
      </c>
      <c r="D74" s="430" t="s">
        <v>177</v>
      </c>
      <c r="E74" s="430" t="s">
        <v>178</v>
      </c>
      <c r="F74" s="430" t="s">
        <v>179</v>
      </c>
      <c r="G74" s="472">
        <v>6</v>
      </c>
      <c r="H74" s="430" t="s">
        <v>79</v>
      </c>
      <c r="I74" s="446">
        <v>0</v>
      </c>
      <c r="J74" s="446">
        <f>9*I74</f>
        <v>0</v>
      </c>
      <c r="K74" s="447">
        <f>9*I74</f>
        <v>0</v>
      </c>
      <c r="L74" s="455">
        <f t="shared" ref="L74:L84" si="42">J74*10/3/G74</f>
        <v>0</v>
      </c>
      <c r="M74" s="456">
        <f t="shared" ref="M74:M84" si="43">K74*10/3/G74</f>
        <v>0</v>
      </c>
      <c r="N74" s="425">
        <v>0</v>
      </c>
      <c r="O74" s="450">
        <v>0</v>
      </c>
      <c r="P74" s="451">
        <v>0</v>
      </c>
      <c r="Q74" s="425">
        <v>100</v>
      </c>
      <c r="R74" s="450">
        <v>2</v>
      </c>
      <c r="S74" s="451">
        <v>5</v>
      </c>
      <c r="T74" s="473">
        <f t="shared" ref="T74:T84" si="44">J74*(O74+R74)+K74*(P74+S74)</f>
        <v>0</v>
      </c>
      <c r="U74" s="453">
        <f t="shared" ref="U74:U84" si="45">J74*O74+K74*P74</f>
        <v>0</v>
      </c>
      <c r="V74" s="451">
        <f t="shared" ref="V74:V84" si="46">J74*R74+K74*S74</f>
        <v>0</v>
      </c>
      <c r="W74" s="474">
        <f t="shared" ref="W74:W84" si="47">T74</f>
        <v>0</v>
      </c>
    </row>
    <row r="75" spans="1:26" outlineLevel="2" x14ac:dyDescent="0.2">
      <c r="A75" s="471" t="s">
        <v>315</v>
      </c>
      <c r="B75" s="430" t="s">
        <v>9</v>
      </c>
      <c r="C75" s="430" t="s">
        <v>38</v>
      </c>
      <c r="D75" s="430" t="s">
        <v>177</v>
      </c>
      <c r="E75" s="430" t="s">
        <v>178</v>
      </c>
      <c r="F75" s="430" t="s">
        <v>179</v>
      </c>
      <c r="G75" s="472">
        <v>6</v>
      </c>
      <c r="H75" s="430" t="s">
        <v>79</v>
      </c>
      <c r="I75" s="446">
        <v>0.75</v>
      </c>
      <c r="J75" s="446">
        <f>9*I75</f>
        <v>6.75</v>
      </c>
      <c r="K75" s="447">
        <f>9*I75</f>
        <v>6.75</v>
      </c>
      <c r="L75" s="455">
        <f t="shared" si="42"/>
        <v>3.75</v>
      </c>
      <c r="M75" s="456">
        <f t="shared" si="43"/>
        <v>3.75</v>
      </c>
      <c r="N75" s="425">
        <v>0</v>
      </c>
      <c r="O75" s="450">
        <v>0</v>
      </c>
      <c r="P75" s="451">
        <v>0</v>
      </c>
      <c r="Q75" s="425">
        <v>100</v>
      </c>
      <c r="R75" s="450">
        <v>2</v>
      </c>
      <c r="S75" s="451">
        <v>5</v>
      </c>
      <c r="T75" s="473">
        <f t="shared" si="44"/>
        <v>47.25</v>
      </c>
      <c r="U75" s="453">
        <f t="shared" si="45"/>
        <v>0</v>
      </c>
      <c r="V75" s="451">
        <f t="shared" si="46"/>
        <v>47.25</v>
      </c>
      <c r="W75" s="474">
        <f t="shared" si="47"/>
        <v>47.25</v>
      </c>
    </row>
    <row r="76" spans="1:26" outlineLevel="2" x14ac:dyDescent="0.2">
      <c r="A76" s="471" t="s">
        <v>406</v>
      </c>
      <c r="B76" s="430" t="s">
        <v>9</v>
      </c>
      <c r="C76" s="430" t="s">
        <v>38</v>
      </c>
      <c r="D76" s="430" t="s">
        <v>177</v>
      </c>
      <c r="E76" s="430" t="s">
        <v>178</v>
      </c>
      <c r="F76" s="430" t="s">
        <v>179</v>
      </c>
      <c r="G76" s="472">
        <v>6</v>
      </c>
      <c r="H76" s="430" t="s">
        <v>79</v>
      </c>
      <c r="I76" s="446">
        <v>0.25</v>
      </c>
      <c r="J76" s="446">
        <f>9*I76</f>
        <v>2.25</v>
      </c>
      <c r="K76" s="447">
        <f>9*I76</f>
        <v>2.25</v>
      </c>
      <c r="L76" s="455">
        <f t="shared" si="42"/>
        <v>1.25</v>
      </c>
      <c r="M76" s="456">
        <f t="shared" si="43"/>
        <v>1.25</v>
      </c>
      <c r="N76" s="425">
        <v>0</v>
      </c>
      <c r="O76" s="450">
        <v>0</v>
      </c>
      <c r="P76" s="451">
        <v>0</v>
      </c>
      <c r="Q76" s="425">
        <v>100</v>
      </c>
      <c r="R76" s="450">
        <v>2</v>
      </c>
      <c r="S76" s="451">
        <v>5</v>
      </c>
      <c r="T76" s="473">
        <f t="shared" si="44"/>
        <v>15.75</v>
      </c>
      <c r="U76" s="453">
        <f t="shared" si="45"/>
        <v>0</v>
      </c>
      <c r="V76" s="451">
        <f t="shared" si="46"/>
        <v>15.75</v>
      </c>
      <c r="W76" s="474">
        <f t="shared" si="47"/>
        <v>15.75</v>
      </c>
    </row>
    <row r="77" spans="1:26" outlineLevel="2" x14ac:dyDescent="0.2">
      <c r="A77" s="471" t="s">
        <v>315</v>
      </c>
      <c r="B77" s="430" t="s">
        <v>9</v>
      </c>
      <c r="C77" s="430" t="s">
        <v>38</v>
      </c>
      <c r="D77" s="430" t="s">
        <v>328</v>
      </c>
      <c r="E77" s="430" t="s">
        <v>329</v>
      </c>
      <c r="F77" s="430" t="s">
        <v>330</v>
      </c>
      <c r="G77" s="472">
        <v>6</v>
      </c>
      <c r="H77" s="430" t="s">
        <v>13</v>
      </c>
      <c r="I77" s="446">
        <v>1</v>
      </c>
      <c r="J77" s="446">
        <v>13.5</v>
      </c>
      <c r="K77" s="447">
        <v>4.5</v>
      </c>
      <c r="L77" s="455">
        <f t="shared" si="42"/>
        <v>7.5</v>
      </c>
      <c r="M77" s="456">
        <f t="shared" si="43"/>
        <v>2.5</v>
      </c>
      <c r="N77" s="425">
        <v>0</v>
      </c>
      <c r="O77" s="450">
        <v>0</v>
      </c>
      <c r="P77" s="451">
        <v>0</v>
      </c>
      <c r="Q77" s="425">
        <v>120</v>
      </c>
      <c r="R77" s="450">
        <v>2</v>
      </c>
      <c r="S77" s="451">
        <v>6</v>
      </c>
      <c r="T77" s="473">
        <f t="shared" si="44"/>
        <v>54</v>
      </c>
      <c r="U77" s="453">
        <f t="shared" si="45"/>
        <v>0</v>
      </c>
      <c r="V77" s="451">
        <f t="shared" si="46"/>
        <v>54</v>
      </c>
      <c r="W77" s="474">
        <f t="shared" si="47"/>
        <v>54</v>
      </c>
    </row>
    <row r="78" spans="1:26" outlineLevel="2" x14ac:dyDescent="0.2">
      <c r="A78" s="471" t="s">
        <v>315</v>
      </c>
      <c r="B78" s="430" t="s">
        <v>9</v>
      </c>
      <c r="C78" s="430" t="s">
        <v>38</v>
      </c>
      <c r="D78" s="430" t="s">
        <v>331</v>
      </c>
      <c r="E78" s="430" t="s">
        <v>332</v>
      </c>
      <c r="F78" s="430" t="s">
        <v>333</v>
      </c>
      <c r="G78" s="472">
        <v>6</v>
      </c>
      <c r="H78" s="430" t="s">
        <v>13</v>
      </c>
      <c r="I78" s="446">
        <v>1</v>
      </c>
      <c r="J78" s="446">
        <v>13.5</v>
      </c>
      <c r="K78" s="447">
        <v>4.5</v>
      </c>
      <c r="L78" s="455">
        <f t="shared" si="42"/>
        <v>7.5</v>
      </c>
      <c r="M78" s="456">
        <f t="shared" si="43"/>
        <v>2.5</v>
      </c>
      <c r="N78" s="425">
        <v>0</v>
      </c>
      <c r="O78" s="450">
        <v>0</v>
      </c>
      <c r="P78" s="451">
        <v>0</v>
      </c>
      <c r="Q78" s="425">
        <v>120</v>
      </c>
      <c r="R78" s="450">
        <v>2</v>
      </c>
      <c r="S78" s="451">
        <v>6</v>
      </c>
      <c r="T78" s="473">
        <f t="shared" si="44"/>
        <v>54</v>
      </c>
      <c r="U78" s="453">
        <f t="shared" si="45"/>
        <v>0</v>
      </c>
      <c r="V78" s="451">
        <f t="shared" si="46"/>
        <v>54</v>
      </c>
      <c r="W78" s="474">
        <f t="shared" si="47"/>
        <v>54</v>
      </c>
    </row>
    <row r="79" spans="1:26" outlineLevel="2" x14ac:dyDescent="0.2">
      <c r="A79" s="471" t="s">
        <v>279</v>
      </c>
      <c r="B79" s="430" t="s">
        <v>9</v>
      </c>
      <c r="C79" s="430" t="s">
        <v>38</v>
      </c>
      <c r="D79" s="430" t="s">
        <v>302</v>
      </c>
      <c r="E79" s="430" t="s">
        <v>303</v>
      </c>
      <c r="F79" s="430" t="s">
        <v>304</v>
      </c>
      <c r="G79" s="472">
        <v>6</v>
      </c>
      <c r="H79" s="430" t="s">
        <v>13</v>
      </c>
      <c r="I79" s="446">
        <v>1</v>
      </c>
      <c r="J79" s="446">
        <v>13.5</v>
      </c>
      <c r="K79" s="447">
        <v>4.5</v>
      </c>
      <c r="L79" s="455">
        <f t="shared" si="42"/>
        <v>7.5</v>
      </c>
      <c r="M79" s="456">
        <f t="shared" si="43"/>
        <v>2.5</v>
      </c>
      <c r="N79" s="425">
        <v>0</v>
      </c>
      <c r="O79" s="450">
        <v>0</v>
      </c>
      <c r="P79" s="451">
        <v>0</v>
      </c>
      <c r="Q79" s="425">
        <v>136</v>
      </c>
      <c r="R79" s="450">
        <v>3</v>
      </c>
      <c r="S79" s="451">
        <v>8</v>
      </c>
      <c r="T79" s="473">
        <f t="shared" si="44"/>
        <v>76.5</v>
      </c>
      <c r="U79" s="453">
        <f t="shared" si="45"/>
        <v>0</v>
      </c>
      <c r="V79" s="451">
        <f t="shared" si="46"/>
        <v>76.5</v>
      </c>
      <c r="W79" s="474">
        <f t="shared" si="47"/>
        <v>76.5</v>
      </c>
    </row>
    <row r="80" spans="1:26" outlineLevel="2" x14ac:dyDescent="0.2">
      <c r="A80" s="471" t="s">
        <v>74</v>
      </c>
      <c r="B80" s="430" t="s">
        <v>9</v>
      </c>
      <c r="C80" s="430" t="s">
        <v>38</v>
      </c>
      <c r="D80" s="430" t="s">
        <v>87</v>
      </c>
      <c r="E80" s="430" t="s">
        <v>88</v>
      </c>
      <c r="F80" s="430" t="s">
        <v>89</v>
      </c>
      <c r="G80" s="472">
        <v>6</v>
      </c>
      <c r="H80" s="430" t="s">
        <v>13</v>
      </c>
      <c r="I80" s="446">
        <v>0.3</v>
      </c>
      <c r="J80" s="446">
        <f>9*I80</f>
        <v>2.6999999999999997</v>
      </c>
      <c r="K80" s="447">
        <f>9*I80</f>
        <v>2.6999999999999997</v>
      </c>
      <c r="L80" s="455">
        <f t="shared" si="42"/>
        <v>1.4999999999999998</v>
      </c>
      <c r="M80" s="456">
        <f t="shared" si="43"/>
        <v>1.4999999999999998</v>
      </c>
      <c r="N80" s="425">
        <v>0</v>
      </c>
      <c r="O80" s="450">
        <v>0</v>
      </c>
      <c r="P80" s="451">
        <v>0</v>
      </c>
      <c r="Q80" s="425">
        <v>100</v>
      </c>
      <c r="R80" s="450">
        <v>2</v>
      </c>
      <c r="S80" s="451">
        <v>5</v>
      </c>
      <c r="T80" s="473">
        <f t="shared" si="44"/>
        <v>18.899999999999999</v>
      </c>
      <c r="U80" s="453">
        <f t="shared" si="45"/>
        <v>0</v>
      </c>
      <c r="V80" s="451">
        <f t="shared" si="46"/>
        <v>18.899999999999999</v>
      </c>
      <c r="W80" s="474">
        <f t="shared" si="47"/>
        <v>18.899999999999999</v>
      </c>
    </row>
    <row r="81" spans="1:29" outlineLevel="2" x14ac:dyDescent="0.2">
      <c r="A81" s="471" t="s">
        <v>279</v>
      </c>
      <c r="B81" s="430" t="s">
        <v>9</v>
      </c>
      <c r="C81" s="430" t="s">
        <v>38</v>
      </c>
      <c r="D81" s="430" t="s">
        <v>87</v>
      </c>
      <c r="E81" s="430" t="s">
        <v>88</v>
      </c>
      <c r="F81" s="430" t="s">
        <v>89</v>
      </c>
      <c r="G81" s="472">
        <v>6</v>
      </c>
      <c r="H81" s="430" t="s">
        <v>13</v>
      </c>
      <c r="I81" s="446">
        <v>0.25</v>
      </c>
      <c r="J81" s="446">
        <f>9*I81</f>
        <v>2.25</v>
      </c>
      <c r="K81" s="447">
        <f>9*I81</f>
        <v>2.25</v>
      </c>
      <c r="L81" s="455">
        <f t="shared" si="42"/>
        <v>1.25</v>
      </c>
      <c r="M81" s="456">
        <f t="shared" si="43"/>
        <v>1.25</v>
      </c>
      <c r="N81" s="425">
        <v>0</v>
      </c>
      <c r="O81" s="450">
        <v>0</v>
      </c>
      <c r="P81" s="451">
        <v>0</v>
      </c>
      <c r="Q81" s="425">
        <v>100</v>
      </c>
      <c r="R81" s="450">
        <v>2</v>
      </c>
      <c r="S81" s="451">
        <v>5</v>
      </c>
      <c r="T81" s="473">
        <f t="shared" si="44"/>
        <v>15.75</v>
      </c>
      <c r="U81" s="453">
        <f t="shared" si="45"/>
        <v>0</v>
      </c>
      <c r="V81" s="451">
        <f t="shared" si="46"/>
        <v>15.75</v>
      </c>
      <c r="W81" s="474">
        <f t="shared" si="47"/>
        <v>15.75</v>
      </c>
    </row>
    <row r="82" spans="1:29" outlineLevel="2" x14ac:dyDescent="0.2">
      <c r="A82" s="471" t="s">
        <v>315</v>
      </c>
      <c r="B82" s="430" t="s">
        <v>9</v>
      </c>
      <c r="C82" s="430" t="s">
        <v>38</v>
      </c>
      <c r="D82" s="430" t="s">
        <v>87</v>
      </c>
      <c r="E82" s="430" t="s">
        <v>88</v>
      </c>
      <c r="F82" s="430" t="s">
        <v>89</v>
      </c>
      <c r="G82" s="472">
        <v>6</v>
      </c>
      <c r="H82" s="430" t="s">
        <v>13</v>
      </c>
      <c r="I82" s="446">
        <v>0.1</v>
      </c>
      <c r="J82" s="446">
        <f>9*I82</f>
        <v>0.9</v>
      </c>
      <c r="K82" s="447">
        <f>9*I82</f>
        <v>0.9</v>
      </c>
      <c r="L82" s="455">
        <f t="shared" si="42"/>
        <v>0.5</v>
      </c>
      <c r="M82" s="456">
        <f t="shared" si="43"/>
        <v>0.5</v>
      </c>
      <c r="N82" s="425">
        <v>0</v>
      </c>
      <c r="O82" s="450">
        <v>0</v>
      </c>
      <c r="P82" s="451">
        <v>0</v>
      </c>
      <c r="Q82" s="425">
        <v>100</v>
      </c>
      <c r="R82" s="450">
        <v>2</v>
      </c>
      <c r="S82" s="451">
        <v>5</v>
      </c>
      <c r="T82" s="473">
        <f t="shared" si="44"/>
        <v>6.3</v>
      </c>
      <c r="U82" s="453">
        <f t="shared" si="45"/>
        <v>0</v>
      </c>
      <c r="V82" s="451">
        <f t="shared" si="46"/>
        <v>6.3</v>
      </c>
      <c r="W82" s="474">
        <f t="shared" si="47"/>
        <v>6.3</v>
      </c>
    </row>
    <row r="83" spans="1:29" outlineLevel="2" x14ac:dyDescent="0.2">
      <c r="A83" s="471" t="s">
        <v>406</v>
      </c>
      <c r="B83" s="430" t="s">
        <v>9</v>
      </c>
      <c r="C83" s="430" t="s">
        <v>38</v>
      </c>
      <c r="D83" s="430" t="s">
        <v>87</v>
      </c>
      <c r="E83" s="430" t="s">
        <v>88</v>
      </c>
      <c r="F83" s="430" t="s">
        <v>89</v>
      </c>
      <c r="G83" s="472">
        <v>6</v>
      </c>
      <c r="H83" s="430" t="s">
        <v>13</v>
      </c>
      <c r="I83" s="446">
        <v>0.1</v>
      </c>
      <c r="J83" s="446">
        <f>9*I83</f>
        <v>0.9</v>
      </c>
      <c r="K83" s="447">
        <f>9*I83</f>
        <v>0.9</v>
      </c>
      <c r="L83" s="455">
        <f t="shared" si="42"/>
        <v>0.5</v>
      </c>
      <c r="M83" s="456">
        <f t="shared" si="43"/>
        <v>0.5</v>
      </c>
      <c r="N83" s="425">
        <v>0</v>
      </c>
      <c r="O83" s="450">
        <v>0</v>
      </c>
      <c r="P83" s="451">
        <v>0</v>
      </c>
      <c r="Q83" s="425">
        <v>100</v>
      </c>
      <c r="R83" s="450">
        <v>2</v>
      </c>
      <c r="S83" s="451">
        <v>5</v>
      </c>
      <c r="T83" s="473">
        <f t="shared" si="44"/>
        <v>6.3</v>
      </c>
      <c r="U83" s="453">
        <f t="shared" si="45"/>
        <v>0</v>
      </c>
      <c r="V83" s="451">
        <f t="shared" si="46"/>
        <v>6.3</v>
      </c>
      <c r="W83" s="474">
        <f t="shared" si="47"/>
        <v>6.3</v>
      </c>
    </row>
    <row r="84" spans="1:29" outlineLevel="2" x14ac:dyDescent="0.2">
      <c r="A84" s="471" t="s">
        <v>430</v>
      </c>
      <c r="B84" s="430" t="s">
        <v>9</v>
      </c>
      <c r="C84" s="430" t="s">
        <v>38</v>
      </c>
      <c r="D84" s="430" t="s">
        <v>87</v>
      </c>
      <c r="E84" s="430" t="s">
        <v>88</v>
      </c>
      <c r="F84" s="430" t="s">
        <v>89</v>
      </c>
      <c r="G84" s="472">
        <v>6</v>
      </c>
      <c r="H84" s="430" t="s">
        <v>13</v>
      </c>
      <c r="I84" s="446">
        <v>0.25</v>
      </c>
      <c r="J84" s="446">
        <f>9*I84</f>
        <v>2.25</v>
      </c>
      <c r="K84" s="447">
        <f>9*I84</f>
        <v>2.25</v>
      </c>
      <c r="L84" s="455">
        <f t="shared" si="42"/>
        <v>1.25</v>
      </c>
      <c r="M84" s="456">
        <f t="shared" si="43"/>
        <v>1.25</v>
      </c>
      <c r="N84" s="425">
        <v>0</v>
      </c>
      <c r="O84" s="450">
        <v>0</v>
      </c>
      <c r="P84" s="451">
        <v>0</v>
      </c>
      <c r="Q84" s="425">
        <v>100</v>
      </c>
      <c r="R84" s="450">
        <v>2</v>
      </c>
      <c r="S84" s="451">
        <v>5</v>
      </c>
      <c r="T84" s="473">
        <f t="shared" si="44"/>
        <v>15.75</v>
      </c>
      <c r="U84" s="453">
        <f t="shared" si="45"/>
        <v>0</v>
      </c>
      <c r="V84" s="451">
        <f t="shared" si="46"/>
        <v>15.75</v>
      </c>
      <c r="W84" s="474">
        <f t="shared" si="47"/>
        <v>15.75</v>
      </c>
    </row>
    <row r="85" spans="1:29" outlineLevel="1" x14ac:dyDescent="0.2">
      <c r="A85" s="471"/>
      <c r="B85" s="430"/>
      <c r="C85" s="430" t="s">
        <v>695</v>
      </c>
      <c r="D85" s="430"/>
      <c r="E85" s="430"/>
      <c r="F85" s="430"/>
      <c r="G85" s="472"/>
      <c r="H85" s="430"/>
      <c r="I85" s="446"/>
      <c r="J85" s="446"/>
      <c r="K85" s="447"/>
      <c r="L85" s="455"/>
      <c r="M85" s="456"/>
      <c r="N85" s="425"/>
      <c r="O85" s="450"/>
      <c r="P85" s="451"/>
      <c r="Q85" s="425"/>
      <c r="R85" s="450"/>
      <c r="S85" s="451"/>
      <c r="T85" s="473"/>
      <c r="U85" s="453">
        <f>SUBTOTAL(9,U74:U84)</f>
        <v>0</v>
      </c>
      <c r="V85" s="451">
        <f>SUBTOTAL(9,V74:V84)</f>
        <v>310.5</v>
      </c>
      <c r="W85" s="474">
        <f>SUBTOTAL(9,W74:W84)</f>
        <v>310.5</v>
      </c>
    </row>
    <row r="86" spans="1:29" s="55" customFormat="1" outlineLevel="2" x14ac:dyDescent="0.2">
      <c r="A86" s="471" t="s">
        <v>406</v>
      </c>
      <c r="B86" s="430" t="s">
        <v>9</v>
      </c>
      <c r="C86" s="430" t="s">
        <v>98</v>
      </c>
      <c r="D86" s="477" t="s">
        <v>552</v>
      </c>
      <c r="E86" s="430" t="s">
        <v>540</v>
      </c>
      <c r="F86" s="430" t="s">
        <v>541</v>
      </c>
      <c r="G86" s="472">
        <v>6</v>
      </c>
      <c r="H86" s="430" t="s">
        <v>13</v>
      </c>
      <c r="I86" s="446">
        <v>1</v>
      </c>
      <c r="J86" s="446">
        <v>13.5</v>
      </c>
      <c r="K86" s="447">
        <v>4.5</v>
      </c>
      <c r="L86" s="455">
        <f t="shared" ref="L86:L100" si="48">J86*10/3/G86</f>
        <v>7.5</v>
      </c>
      <c r="M86" s="456">
        <f t="shared" ref="M86:M100" si="49">K86*10/3/G86</f>
        <v>2.5</v>
      </c>
      <c r="N86" s="425">
        <v>75</v>
      </c>
      <c r="O86" s="450">
        <v>2</v>
      </c>
      <c r="P86" s="451">
        <v>3</v>
      </c>
      <c r="Q86" s="425">
        <v>0</v>
      </c>
      <c r="R86" s="450">
        <v>0</v>
      </c>
      <c r="S86" s="451">
        <v>0</v>
      </c>
      <c r="T86" s="473">
        <f t="shared" ref="T86:T100" si="50">J86*(O86+R86)+K86*(P86+S86)</f>
        <v>40.5</v>
      </c>
      <c r="U86" s="453">
        <f t="shared" ref="U86:U100" si="51">J86*O86+K86*P86</f>
        <v>40.5</v>
      </c>
      <c r="V86" s="451">
        <f t="shared" ref="V86:V100" si="52">J86*R86+K86*S86</f>
        <v>0</v>
      </c>
      <c r="W86" s="474">
        <f t="shared" ref="W86:W100" si="53">T86</f>
        <v>40.5</v>
      </c>
      <c r="X86" s="54"/>
      <c r="Y86" s="54"/>
      <c r="Z86" s="213"/>
      <c r="AA86" s="80"/>
      <c r="AB86" s="80"/>
      <c r="AC86" s="213"/>
    </row>
    <row r="87" spans="1:29" outlineLevel="2" x14ac:dyDescent="0.2">
      <c r="A87" s="471" t="s">
        <v>74</v>
      </c>
      <c r="B87" s="430" t="s">
        <v>9</v>
      </c>
      <c r="C87" s="430" t="s">
        <v>98</v>
      </c>
      <c r="D87" s="430" t="s">
        <v>102</v>
      </c>
      <c r="E87" s="430" t="s">
        <v>103</v>
      </c>
      <c r="F87" s="430" t="s">
        <v>104</v>
      </c>
      <c r="G87" s="472">
        <v>6</v>
      </c>
      <c r="H87" s="430" t="s">
        <v>97</v>
      </c>
      <c r="I87" s="446">
        <v>1</v>
      </c>
      <c r="J87" s="446">
        <f>(9+$Y$30)*I87</f>
        <v>13.5</v>
      </c>
      <c r="K87" s="447">
        <v>4.5</v>
      </c>
      <c r="L87" s="455">
        <f t="shared" si="48"/>
        <v>7.5</v>
      </c>
      <c r="M87" s="456">
        <f t="shared" si="49"/>
        <v>2.5</v>
      </c>
      <c r="N87" s="425">
        <v>30</v>
      </c>
      <c r="O87" s="450">
        <v>1</v>
      </c>
      <c r="P87" s="451">
        <v>1.5</v>
      </c>
      <c r="Q87" s="425">
        <v>0</v>
      </c>
      <c r="R87" s="450">
        <v>0</v>
      </c>
      <c r="S87" s="451">
        <v>0</v>
      </c>
      <c r="T87" s="473">
        <f t="shared" si="50"/>
        <v>20.25</v>
      </c>
      <c r="U87" s="453">
        <f t="shared" si="51"/>
        <v>20.25</v>
      </c>
      <c r="V87" s="451">
        <f t="shared" si="52"/>
        <v>0</v>
      </c>
      <c r="W87" s="474">
        <f t="shared" si="53"/>
        <v>20.25</v>
      </c>
    </row>
    <row r="88" spans="1:29" outlineLevel="2" x14ac:dyDescent="0.2">
      <c r="A88" s="471" t="s">
        <v>279</v>
      </c>
      <c r="B88" s="430" t="s">
        <v>9</v>
      </c>
      <c r="C88" s="430" t="s">
        <v>98</v>
      </c>
      <c r="D88" s="430" t="s">
        <v>305</v>
      </c>
      <c r="E88" s="430" t="s">
        <v>306</v>
      </c>
      <c r="F88" s="430" t="s">
        <v>307</v>
      </c>
      <c r="G88" s="472">
        <v>6</v>
      </c>
      <c r="H88" s="430" t="s">
        <v>97</v>
      </c>
      <c r="I88" s="446">
        <v>1</v>
      </c>
      <c r="J88" s="446">
        <f>(9+$Y$30)*I88</f>
        <v>13.5</v>
      </c>
      <c r="K88" s="447">
        <v>4.5</v>
      </c>
      <c r="L88" s="455">
        <f t="shared" si="48"/>
        <v>7.5</v>
      </c>
      <c r="M88" s="456">
        <f t="shared" si="49"/>
        <v>2.5</v>
      </c>
      <c r="N88" s="425">
        <v>16</v>
      </c>
      <c r="O88" s="450">
        <v>0.5</v>
      </c>
      <c r="P88" s="451">
        <v>1</v>
      </c>
      <c r="Q88" s="425">
        <v>0</v>
      </c>
      <c r="R88" s="450">
        <v>0</v>
      </c>
      <c r="S88" s="451">
        <v>0</v>
      </c>
      <c r="T88" s="473">
        <f t="shared" si="50"/>
        <v>11.25</v>
      </c>
      <c r="U88" s="453">
        <f t="shared" si="51"/>
        <v>11.25</v>
      </c>
      <c r="V88" s="451">
        <f t="shared" si="52"/>
        <v>0</v>
      </c>
      <c r="W88" s="474">
        <f t="shared" si="53"/>
        <v>11.25</v>
      </c>
    </row>
    <row r="89" spans="1:29" outlineLevel="2" x14ac:dyDescent="0.2">
      <c r="A89" s="471" t="s">
        <v>230</v>
      </c>
      <c r="B89" s="430" t="s">
        <v>9</v>
      </c>
      <c r="C89" s="430" t="s">
        <v>98</v>
      </c>
      <c r="D89" s="430" t="s">
        <v>105</v>
      </c>
      <c r="E89" s="430" t="s">
        <v>106</v>
      </c>
      <c r="F89" s="430" t="s">
        <v>107</v>
      </c>
      <c r="G89" s="472">
        <v>6</v>
      </c>
      <c r="H89" s="430" t="s">
        <v>97</v>
      </c>
      <c r="I89" s="446">
        <v>1</v>
      </c>
      <c r="J89" s="446">
        <f>(4.5+$Y$30)*I89</f>
        <v>9</v>
      </c>
      <c r="K89" s="447">
        <v>9</v>
      </c>
      <c r="L89" s="455">
        <f t="shared" si="48"/>
        <v>5</v>
      </c>
      <c r="M89" s="456">
        <f t="shared" si="49"/>
        <v>5</v>
      </c>
      <c r="N89" s="425">
        <v>10</v>
      </c>
      <c r="O89" s="450">
        <v>0.5</v>
      </c>
      <c r="P89" s="451">
        <v>0.5</v>
      </c>
      <c r="Q89" s="425">
        <v>0</v>
      </c>
      <c r="R89" s="450">
        <v>0</v>
      </c>
      <c r="S89" s="451">
        <v>0</v>
      </c>
      <c r="T89" s="473">
        <f t="shared" si="50"/>
        <v>9</v>
      </c>
      <c r="U89" s="453">
        <f t="shared" si="51"/>
        <v>9</v>
      </c>
      <c r="V89" s="451">
        <f t="shared" si="52"/>
        <v>0</v>
      </c>
      <c r="W89" s="474">
        <f t="shared" si="53"/>
        <v>9</v>
      </c>
    </row>
    <row r="90" spans="1:29" outlineLevel="2" x14ac:dyDescent="0.2">
      <c r="A90" s="471" t="s">
        <v>230</v>
      </c>
      <c r="B90" s="430" t="s">
        <v>9</v>
      </c>
      <c r="C90" s="430" t="s">
        <v>98</v>
      </c>
      <c r="D90" s="430" t="s">
        <v>108</v>
      </c>
      <c r="E90" s="430" t="s">
        <v>109</v>
      </c>
      <c r="F90" s="430" t="s">
        <v>110</v>
      </c>
      <c r="G90" s="472">
        <v>6</v>
      </c>
      <c r="H90" s="430" t="s">
        <v>97</v>
      </c>
      <c r="I90" s="446">
        <v>1</v>
      </c>
      <c r="J90" s="446">
        <f>(9+$Y$30)*I90</f>
        <v>13.5</v>
      </c>
      <c r="K90" s="447">
        <v>4.5</v>
      </c>
      <c r="L90" s="455">
        <f t="shared" si="48"/>
        <v>7.5</v>
      </c>
      <c r="M90" s="456">
        <f t="shared" si="49"/>
        <v>2.5</v>
      </c>
      <c r="N90" s="425">
        <v>10</v>
      </c>
      <c r="O90" s="450">
        <v>0.5</v>
      </c>
      <c r="P90" s="451">
        <v>0.5</v>
      </c>
      <c r="Q90" s="425">
        <v>0</v>
      </c>
      <c r="R90" s="450">
        <v>0</v>
      </c>
      <c r="S90" s="451">
        <v>0</v>
      </c>
      <c r="T90" s="473">
        <f t="shared" si="50"/>
        <v>9</v>
      </c>
      <c r="U90" s="453">
        <f t="shared" si="51"/>
        <v>9</v>
      </c>
      <c r="V90" s="451">
        <f t="shared" si="52"/>
        <v>0</v>
      </c>
      <c r="W90" s="474">
        <f t="shared" si="53"/>
        <v>9</v>
      </c>
    </row>
    <row r="91" spans="1:29" outlineLevel="2" x14ac:dyDescent="0.2">
      <c r="A91" s="443" t="s">
        <v>117</v>
      </c>
      <c r="B91" s="430" t="s">
        <v>9</v>
      </c>
      <c r="C91" s="430" t="s">
        <v>98</v>
      </c>
      <c r="D91" s="430" t="s">
        <v>145</v>
      </c>
      <c r="E91" s="430" t="s">
        <v>146</v>
      </c>
      <c r="F91" s="430" t="s">
        <v>147</v>
      </c>
      <c r="G91" s="472">
        <v>6</v>
      </c>
      <c r="H91" s="430" t="s">
        <v>97</v>
      </c>
      <c r="I91" s="446">
        <v>1</v>
      </c>
      <c r="J91" s="446">
        <f>(9+$Y$30)*I91</f>
        <v>13.5</v>
      </c>
      <c r="K91" s="447">
        <f>4.5*I91</f>
        <v>4.5</v>
      </c>
      <c r="L91" s="455">
        <f t="shared" si="48"/>
        <v>7.5</v>
      </c>
      <c r="M91" s="456">
        <f t="shared" si="49"/>
        <v>2.5</v>
      </c>
      <c r="N91" s="425">
        <v>20</v>
      </c>
      <c r="O91" s="450">
        <v>1</v>
      </c>
      <c r="P91" s="451">
        <v>1</v>
      </c>
      <c r="Q91" s="425">
        <v>0</v>
      </c>
      <c r="R91" s="450">
        <v>0</v>
      </c>
      <c r="S91" s="451">
        <v>0</v>
      </c>
      <c r="T91" s="473">
        <f t="shared" si="50"/>
        <v>18</v>
      </c>
      <c r="U91" s="453">
        <f t="shared" si="51"/>
        <v>18</v>
      </c>
      <c r="V91" s="451">
        <f t="shared" si="52"/>
        <v>0</v>
      </c>
      <c r="W91" s="474">
        <f t="shared" si="53"/>
        <v>18</v>
      </c>
      <c r="X91" s="64"/>
    </row>
    <row r="92" spans="1:29" outlineLevel="2" x14ac:dyDescent="0.2">
      <c r="A92" s="471" t="s">
        <v>406</v>
      </c>
      <c r="B92" s="430" t="s">
        <v>9</v>
      </c>
      <c r="C92" s="430" t="s">
        <v>98</v>
      </c>
      <c r="D92" s="430" t="s">
        <v>145</v>
      </c>
      <c r="E92" s="430" t="s">
        <v>146</v>
      </c>
      <c r="F92" s="430" t="s">
        <v>147</v>
      </c>
      <c r="G92" s="472">
        <v>6</v>
      </c>
      <c r="H92" s="430" t="s">
        <v>97</v>
      </c>
      <c r="I92" s="446">
        <v>0</v>
      </c>
      <c r="J92" s="446">
        <f>(9+$Y$30)*I92</f>
        <v>0</v>
      </c>
      <c r="K92" s="447">
        <f>4.5*I92</f>
        <v>0</v>
      </c>
      <c r="L92" s="455">
        <f t="shared" si="48"/>
        <v>0</v>
      </c>
      <c r="M92" s="456">
        <f t="shared" si="49"/>
        <v>0</v>
      </c>
      <c r="N92" s="425">
        <v>20</v>
      </c>
      <c r="O92" s="450">
        <v>1</v>
      </c>
      <c r="P92" s="451">
        <v>1</v>
      </c>
      <c r="Q92" s="425">
        <v>0</v>
      </c>
      <c r="R92" s="450">
        <v>0</v>
      </c>
      <c r="S92" s="451">
        <v>0</v>
      </c>
      <c r="T92" s="473">
        <f t="shared" si="50"/>
        <v>0</v>
      </c>
      <c r="U92" s="453">
        <f t="shared" si="51"/>
        <v>0</v>
      </c>
      <c r="V92" s="451">
        <f t="shared" si="52"/>
        <v>0</v>
      </c>
      <c r="W92" s="474">
        <f t="shared" si="53"/>
        <v>0</v>
      </c>
      <c r="X92" s="64"/>
    </row>
    <row r="93" spans="1:29" outlineLevel="2" x14ac:dyDescent="0.2">
      <c r="A93" s="471" t="s">
        <v>473</v>
      </c>
      <c r="B93" s="430" t="s">
        <v>9</v>
      </c>
      <c r="C93" s="430" t="s">
        <v>98</v>
      </c>
      <c r="D93" s="430" t="s">
        <v>475</v>
      </c>
      <c r="E93" s="430" t="s">
        <v>476</v>
      </c>
      <c r="F93" s="430" t="s">
        <v>477</v>
      </c>
      <c r="G93" s="472">
        <v>6</v>
      </c>
      <c r="H93" s="430" t="s">
        <v>97</v>
      </c>
      <c r="I93" s="446">
        <v>1</v>
      </c>
      <c r="J93" s="446">
        <v>9</v>
      </c>
      <c r="K93" s="447">
        <v>9</v>
      </c>
      <c r="L93" s="455">
        <f t="shared" si="48"/>
        <v>5</v>
      </c>
      <c r="M93" s="456">
        <f t="shared" si="49"/>
        <v>5</v>
      </c>
      <c r="N93" s="425">
        <v>40</v>
      </c>
      <c r="O93" s="450">
        <v>1</v>
      </c>
      <c r="P93" s="451">
        <v>2</v>
      </c>
      <c r="Q93" s="425">
        <v>0</v>
      </c>
      <c r="R93" s="450">
        <v>0</v>
      </c>
      <c r="S93" s="451">
        <v>0</v>
      </c>
      <c r="T93" s="473">
        <f t="shared" si="50"/>
        <v>27</v>
      </c>
      <c r="U93" s="453">
        <f t="shared" si="51"/>
        <v>27</v>
      </c>
      <c r="V93" s="451">
        <f t="shared" si="52"/>
        <v>0</v>
      </c>
      <c r="W93" s="474">
        <f t="shared" si="53"/>
        <v>27</v>
      </c>
    </row>
    <row r="94" spans="1:29" outlineLevel="2" x14ac:dyDescent="0.2">
      <c r="A94" s="471" t="s">
        <v>315</v>
      </c>
      <c r="B94" s="430" t="s">
        <v>9</v>
      </c>
      <c r="C94" s="430" t="s">
        <v>98</v>
      </c>
      <c r="D94" s="430" t="s">
        <v>337</v>
      </c>
      <c r="E94" s="430" t="s">
        <v>338</v>
      </c>
      <c r="F94" s="430" t="s">
        <v>339</v>
      </c>
      <c r="G94" s="472">
        <v>6</v>
      </c>
      <c r="H94" s="430" t="s">
        <v>97</v>
      </c>
      <c r="I94" s="446">
        <v>0.5</v>
      </c>
      <c r="J94" s="446">
        <f t="shared" ref="J94:J99" si="54">(9+$Y$30)*I94</f>
        <v>6.75</v>
      </c>
      <c r="K94" s="447">
        <f>4.5*I94</f>
        <v>2.25</v>
      </c>
      <c r="L94" s="455">
        <f t="shared" si="48"/>
        <v>3.75</v>
      </c>
      <c r="M94" s="456">
        <f t="shared" si="49"/>
        <v>1.25</v>
      </c>
      <c r="N94" s="425">
        <v>20</v>
      </c>
      <c r="O94" s="450">
        <v>1</v>
      </c>
      <c r="P94" s="451">
        <v>1</v>
      </c>
      <c r="Q94" s="425">
        <v>0</v>
      </c>
      <c r="R94" s="450">
        <v>0</v>
      </c>
      <c r="S94" s="451">
        <v>0</v>
      </c>
      <c r="T94" s="473">
        <f t="shared" si="50"/>
        <v>9</v>
      </c>
      <c r="U94" s="453">
        <f t="shared" si="51"/>
        <v>9</v>
      </c>
      <c r="V94" s="451">
        <f t="shared" si="52"/>
        <v>0</v>
      </c>
      <c r="W94" s="474">
        <f t="shared" si="53"/>
        <v>9</v>
      </c>
    </row>
    <row r="95" spans="1:29" outlineLevel="2" x14ac:dyDescent="0.2">
      <c r="A95" s="471" t="s">
        <v>406</v>
      </c>
      <c r="B95" s="430" t="s">
        <v>9</v>
      </c>
      <c r="C95" s="430" t="s">
        <v>98</v>
      </c>
      <c r="D95" s="430" t="s">
        <v>337</v>
      </c>
      <c r="E95" s="430" t="s">
        <v>338</v>
      </c>
      <c r="F95" s="430" t="s">
        <v>339</v>
      </c>
      <c r="G95" s="472">
        <v>6</v>
      </c>
      <c r="H95" s="430" t="s">
        <v>97</v>
      </c>
      <c r="I95" s="446">
        <v>0.5</v>
      </c>
      <c r="J95" s="446">
        <f t="shared" si="54"/>
        <v>6.75</v>
      </c>
      <c r="K95" s="447">
        <f>4.5*I95</f>
        <v>2.25</v>
      </c>
      <c r="L95" s="455">
        <f t="shared" si="48"/>
        <v>3.75</v>
      </c>
      <c r="M95" s="456">
        <f t="shared" si="49"/>
        <v>1.25</v>
      </c>
      <c r="N95" s="425">
        <v>20</v>
      </c>
      <c r="O95" s="450">
        <v>1</v>
      </c>
      <c r="P95" s="451">
        <v>1</v>
      </c>
      <c r="Q95" s="425">
        <v>0</v>
      </c>
      <c r="R95" s="450">
        <v>0</v>
      </c>
      <c r="S95" s="451">
        <v>0</v>
      </c>
      <c r="T95" s="473">
        <f t="shared" si="50"/>
        <v>9</v>
      </c>
      <c r="U95" s="453">
        <f t="shared" si="51"/>
        <v>9</v>
      </c>
      <c r="V95" s="451">
        <f t="shared" si="52"/>
        <v>0</v>
      </c>
      <c r="W95" s="474">
        <f t="shared" si="53"/>
        <v>9</v>
      </c>
    </row>
    <row r="96" spans="1:29" outlineLevel="2" x14ac:dyDescent="0.2">
      <c r="A96" s="471" t="s">
        <v>74</v>
      </c>
      <c r="B96" s="430" t="s">
        <v>9</v>
      </c>
      <c r="C96" s="430" t="s">
        <v>98</v>
      </c>
      <c r="D96" s="430" t="s">
        <v>111</v>
      </c>
      <c r="E96" s="430" t="s">
        <v>112</v>
      </c>
      <c r="F96" s="430" t="s">
        <v>113</v>
      </c>
      <c r="G96" s="472">
        <v>6</v>
      </c>
      <c r="H96" s="430" t="s">
        <v>97</v>
      </c>
      <c r="I96" s="446">
        <v>1</v>
      </c>
      <c r="J96" s="446">
        <f t="shared" si="54"/>
        <v>13.5</v>
      </c>
      <c r="K96" s="447">
        <v>4.5</v>
      </c>
      <c r="L96" s="455">
        <f t="shared" si="48"/>
        <v>7.5</v>
      </c>
      <c r="M96" s="456">
        <f t="shared" si="49"/>
        <v>2.5</v>
      </c>
      <c r="N96" s="425">
        <v>30</v>
      </c>
      <c r="O96" s="450">
        <v>1</v>
      </c>
      <c r="P96" s="451">
        <v>2</v>
      </c>
      <c r="Q96" s="425">
        <v>0</v>
      </c>
      <c r="R96" s="450">
        <v>0</v>
      </c>
      <c r="S96" s="451">
        <v>0</v>
      </c>
      <c r="T96" s="473">
        <f t="shared" si="50"/>
        <v>22.5</v>
      </c>
      <c r="U96" s="453">
        <f t="shared" si="51"/>
        <v>22.5</v>
      </c>
      <c r="V96" s="451">
        <f t="shared" si="52"/>
        <v>0</v>
      </c>
      <c r="W96" s="474">
        <f t="shared" si="53"/>
        <v>22.5</v>
      </c>
    </row>
    <row r="97" spans="1:23" outlineLevel="2" x14ac:dyDescent="0.2">
      <c r="A97" s="471" t="s">
        <v>74</v>
      </c>
      <c r="B97" s="430" t="s">
        <v>9</v>
      </c>
      <c r="C97" s="430" t="s">
        <v>98</v>
      </c>
      <c r="D97" s="430" t="s">
        <v>114</v>
      </c>
      <c r="E97" s="430" t="s">
        <v>115</v>
      </c>
      <c r="F97" s="430" t="s">
        <v>116</v>
      </c>
      <c r="G97" s="472">
        <v>6</v>
      </c>
      <c r="H97" s="430" t="s">
        <v>97</v>
      </c>
      <c r="I97" s="446">
        <f>2/3</f>
        <v>0.66666666666666663</v>
      </c>
      <c r="J97" s="446">
        <f t="shared" si="54"/>
        <v>9</v>
      </c>
      <c r="K97" s="447">
        <f>4.5*I97</f>
        <v>3</v>
      </c>
      <c r="L97" s="455">
        <f t="shared" si="48"/>
        <v>5</v>
      </c>
      <c r="M97" s="456">
        <f t="shared" si="49"/>
        <v>1.6666666666666667</v>
      </c>
      <c r="N97" s="425">
        <v>40</v>
      </c>
      <c r="O97" s="450">
        <v>1</v>
      </c>
      <c r="P97" s="451">
        <v>2</v>
      </c>
      <c r="Q97" s="425">
        <v>0</v>
      </c>
      <c r="R97" s="450">
        <v>0</v>
      </c>
      <c r="S97" s="451">
        <v>0</v>
      </c>
      <c r="T97" s="473">
        <f t="shared" si="50"/>
        <v>15</v>
      </c>
      <c r="U97" s="453">
        <f t="shared" si="51"/>
        <v>15</v>
      </c>
      <c r="V97" s="451">
        <f t="shared" si="52"/>
        <v>0</v>
      </c>
      <c r="W97" s="474">
        <f t="shared" si="53"/>
        <v>15</v>
      </c>
    </row>
    <row r="98" spans="1:23" outlineLevel="2" x14ac:dyDescent="0.2">
      <c r="A98" s="471" t="s">
        <v>315</v>
      </c>
      <c r="B98" s="430" t="s">
        <v>9</v>
      </c>
      <c r="C98" s="430" t="s">
        <v>98</v>
      </c>
      <c r="D98" s="430" t="s">
        <v>114</v>
      </c>
      <c r="E98" s="430" t="s">
        <v>115</v>
      </c>
      <c r="F98" s="430" t="s">
        <v>116</v>
      </c>
      <c r="G98" s="472">
        <v>6</v>
      </c>
      <c r="H98" s="430" t="s">
        <v>97</v>
      </c>
      <c r="I98" s="446">
        <f>1/3</f>
        <v>0.33333333333333331</v>
      </c>
      <c r="J98" s="446">
        <f t="shared" si="54"/>
        <v>4.5</v>
      </c>
      <c r="K98" s="447">
        <f>4.5*I98</f>
        <v>1.5</v>
      </c>
      <c r="L98" s="455">
        <f t="shared" si="48"/>
        <v>2.5</v>
      </c>
      <c r="M98" s="456">
        <f t="shared" si="49"/>
        <v>0.83333333333333337</v>
      </c>
      <c r="N98" s="425">
        <v>40</v>
      </c>
      <c r="O98" s="450">
        <v>1</v>
      </c>
      <c r="P98" s="451">
        <v>2</v>
      </c>
      <c r="Q98" s="425">
        <v>0</v>
      </c>
      <c r="R98" s="450">
        <v>0</v>
      </c>
      <c r="S98" s="451">
        <v>0</v>
      </c>
      <c r="T98" s="473">
        <f t="shared" si="50"/>
        <v>7.5</v>
      </c>
      <c r="U98" s="453">
        <f t="shared" si="51"/>
        <v>7.5</v>
      </c>
      <c r="V98" s="451">
        <f t="shared" si="52"/>
        <v>0</v>
      </c>
      <c r="W98" s="474">
        <f t="shared" si="53"/>
        <v>7.5</v>
      </c>
    </row>
    <row r="99" spans="1:23" outlineLevel="2" x14ac:dyDescent="0.2">
      <c r="A99" s="443" t="s">
        <v>586</v>
      </c>
      <c r="B99" s="430" t="s">
        <v>9</v>
      </c>
      <c r="C99" s="430" t="s">
        <v>98</v>
      </c>
      <c r="D99" s="430" t="s">
        <v>418</v>
      </c>
      <c r="E99" s="430" t="s">
        <v>419</v>
      </c>
      <c r="F99" s="430" t="s">
        <v>420</v>
      </c>
      <c r="G99" s="472">
        <v>6</v>
      </c>
      <c r="H99" s="430" t="s">
        <v>32</v>
      </c>
      <c r="I99" s="446">
        <v>1</v>
      </c>
      <c r="J99" s="446">
        <f t="shared" si="54"/>
        <v>13.5</v>
      </c>
      <c r="K99" s="447">
        <v>4.5</v>
      </c>
      <c r="L99" s="455">
        <f t="shared" si="48"/>
        <v>7.5</v>
      </c>
      <c r="M99" s="456">
        <f t="shared" si="49"/>
        <v>2.5</v>
      </c>
      <c r="N99" s="425">
        <v>16</v>
      </c>
      <c r="O99" s="450">
        <v>0.4</v>
      </c>
      <c r="P99" s="451">
        <v>0.8</v>
      </c>
      <c r="Q99" s="425">
        <v>0</v>
      </c>
      <c r="R99" s="450">
        <v>0</v>
      </c>
      <c r="S99" s="451">
        <v>0</v>
      </c>
      <c r="T99" s="473">
        <f t="shared" si="50"/>
        <v>9</v>
      </c>
      <c r="U99" s="453">
        <f t="shared" si="51"/>
        <v>9</v>
      </c>
      <c r="V99" s="451">
        <f t="shared" si="52"/>
        <v>0</v>
      </c>
      <c r="W99" s="474">
        <f t="shared" si="53"/>
        <v>9</v>
      </c>
    </row>
    <row r="100" spans="1:23" outlineLevel="2" x14ac:dyDescent="0.2">
      <c r="A100" s="443" t="s">
        <v>586</v>
      </c>
      <c r="B100" s="430" t="s">
        <v>9</v>
      </c>
      <c r="C100" s="430" t="s">
        <v>98</v>
      </c>
      <c r="D100" s="430" t="s">
        <v>421</v>
      </c>
      <c r="E100" s="430" t="s">
        <v>422</v>
      </c>
      <c r="F100" s="430" t="s">
        <v>423</v>
      </c>
      <c r="G100" s="472">
        <v>6</v>
      </c>
      <c r="H100" s="430" t="s">
        <v>32</v>
      </c>
      <c r="I100" s="446">
        <v>1</v>
      </c>
      <c r="J100" s="446">
        <v>0</v>
      </c>
      <c r="K100" s="447">
        <f>13.5+$Y$30</f>
        <v>18</v>
      </c>
      <c r="L100" s="455">
        <f t="shared" si="48"/>
        <v>0</v>
      </c>
      <c r="M100" s="456">
        <f t="shared" si="49"/>
        <v>10</v>
      </c>
      <c r="N100" s="425">
        <v>8</v>
      </c>
      <c r="O100" s="450">
        <v>0</v>
      </c>
      <c r="P100" s="451">
        <v>0.4</v>
      </c>
      <c r="Q100" s="425">
        <v>0</v>
      </c>
      <c r="R100" s="450">
        <v>0</v>
      </c>
      <c r="S100" s="451">
        <v>0</v>
      </c>
      <c r="T100" s="473">
        <f t="shared" si="50"/>
        <v>7.2</v>
      </c>
      <c r="U100" s="453">
        <f t="shared" si="51"/>
        <v>7.2</v>
      </c>
      <c r="V100" s="451">
        <f t="shared" si="52"/>
        <v>0</v>
      </c>
      <c r="W100" s="474">
        <f t="shared" si="53"/>
        <v>7.2</v>
      </c>
    </row>
    <row r="101" spans="1:23" outlineLevel="1" x14ac:dyDescent="0.2">
      <c r="A101" s="443"/>
      <c r="B101" s="430"/>
      <c r="C101" s="430" t="s">
        <v>696</v>
      </c>
      <c r="D101" s="430"/>
      <c r="E101" s="430"/>
      <c r="F101" s="430"/>
      <c r="G101" s="472"/>
      <c r="H101" s="430"/>
      <c r="I101" s="446"/>
      <c r="J101" s="446"/>
      <c r="K101" s="447"/>
      <c r="L101" s="455"/>
      <c r="M101" s="456"/>
      <c r="N101" s="425"/>
      <c r="O101" s="450"/>
      <c r="P101" s="451"/>
      <c r="Q101" s="425"/>
      <c r="R101" s="450"/>
      <c r="S101" s="451"/>
      <c r="T101" s="473"/>
      <c r="U101" s="453">
        <f>SUBTOTAL(9,U86:U100)</f>
        <v>214.2</v>
      </c>
      <c r="V101" s="451">
        <f>SUBTOTAL(9,V86:V100)</f>
        <v>0</v>
      </c>
      <c r="W101" s="474">
        <f>SUBTOTAL(9,W86:W100)</f>
        <v>214.2</v>
      </c>
    </row>
    <row r="102" spans="1:23" outlineLevel="2" x14ac:dyDescent="0.2">
      <c r="A102" s="471" t="s">
        <v>230</v>
      </c>
      <c r="B102" s="430" t="s">
        <v>9</v>
      </c>
      <c r="C102" s="430" t="s">
        <v>8</v>
      </c>
      <c r="D102" s="430" t="s">
        <v>235</v>
      </c>
      <c r="E102" s="430" t="s">
        <v>236</v>
      </c>
      <c r="F102" s="430" t="s">
        <v>237</v>
      </c>
      <c r="G102" s="472">
        <v>6</v>
      </c>
      <c r="H102" s="430" t="s">
        <v>32</v>
      </c>
      <c r="I102" s="446">
        <v>0.5</v>
      </c>
      <c r="J102" s="446">
        <f>(4.5+$Y$30)*I102</f>
        <v>4.5</v>
      </c>
      <c r="K102" s="447">
        <f>9*I102</f>
        <v>4.5</v>
      </c>
      <c r="L102" s="455">
        <f t="shared" ref="L102:L125" si="55">J102*10/3/G102</f>
        <v>2.5</v>
      </c>
      <c r="M102" s="456">
        <f t="shared" ref="M102:M125" si="56">K102*10/3/G102</f>
        <v>2.5</v>
      </c>
      <c r="N102" s="425">
        <v>0</v>
      </c>
      <c r="O102" s="450">
        <v>0</v>
      </c>
      <c r="P102" s="451">
        <v>0</v>
      </c>
      <c r="Q102" s="425">
        <v>8</v>
      </c>
      <c r="R102" s="450">
        <v>0.2</v>
      </c>
      <c r="S102" s="451">
        <v>0.4</v>
      </c>
      <c r="T102" s="473">
        <f t="shared" ref="T102:T125" si="57">J102*(O102+R102)+K102*(P102+S102)</f>
        <v>2.7</v>
      </c>
      <c r="U102" s="453">
        <f t="shared" ref="U102:U125" si="58">J102*O102+K102*P102</f>
        <v>0</v>
      </c>
      <c r="V102" s="451">
        <f t="shared" ref="V102:V125" si="59">J102*R102+K102*S102</f>
        <v>2.7</v>
      </c>
      <c r="W102" s="474">
        <f t="shared" ref="W102:W125" si="60">T102</f>
        <v>2.7</v>
      </c>
    </row>
    <row r="103" spans="1:23" outlineLevel="2" x14ac:dyDescent="0.2">
      <c r="A103" s="471" t="s">
        <v>390</v>
      </c>
      <c r="B103" s="430" t="s">
        <v>9</v>
      </c>
      <c r="C103" s="430" t="s">
        <v>8</v>
      </c>
      <c r="D103" s="430" t="s">
        <v>235</v>
      </c>
      <c r="E103" s="430" t="s">
        <v>236</v>
      </c>
      <c r="F103" s="430" t="s">
        <v>237</v>
      </c>
      <c r="G103" s="472">
        <v>6</v>
      </c>
      <c r="H103" s="430" t="s">
        <v>32</v>
      </c>
      <c r="I103" s="446">
        <v>0.5</v>
      </c>
      <c r="J103" s="446">
        <f>(4.5+$Y$30)*I103</f>
        <v>4.5</v>
      </c>
      <c r="K103" s="447">
        <f>9*I103</f>
        <v>4.5</v>
      </c>
      <c r="L103" s="455">
        <f t="shared" si="55"/>
        <v>2.5</v>
      </c>
      <c r="M103" s="456">
        <f t="shared" si="56"/>
        <v>2.5</v>
      </c>
      <c r="N103" s="425">
        <v>0</v>
      </c>
      <c r="O103" s="450">
        <v>0</v>
      </c>
      <c r="P103" s="451">
        <v>0</v>
      </c>
      <c r="Q103" s="425">
        <v>8</v>
      </c>
      <c r="R103" s="450">
        <v>0.2</v>
      </c>
      <c r="S103" s="451">
        <v>0.4</v>
      </c>
      <c r="T103" s="473">
        <f t="shared" si="57"/>
        <v>2.7</v>
      </c>
      <c r="U103" s="453">
        <f t="shared" si="58"/>
        <v>0</v>
      </c>
      <c r="V103" s="451">
        <f t="shared" si="59"/>
        <v>2.7</v>
      </c>
      <c r="W103" s="474">
        <f t="shared" si="60"/>
        <v>2.7</v>
      </c>
    </row>
    <row r="104" spans="1:23" outlineLevel="2" x14ac:dyDescent="0.2">
      <c r="A104" s="471" t="s">
        <v>170</v>
      </c>
      <c r="B104" s="430" t="s">
        <v>9</v>
      </c>
      <c r="C104" s="430" t="s">
        <v>8</v>
      </c>
      <c r="D104" s="430" t="s">
        <v>474</v>
      </c>
      <c r="E104" s="430" t="s">
        <v>493</v>
      </c>
      <c r="F104" s="430" t="s">
        <v>494</v>
      </c>
      <c r="G104" s="472">
        <v>6</v>
      </c>
      <c r="H104" s="430" t="s">
        <v>32</v>
      </c>
      <c r="I104" s="446">
        <v>0.66669999999999996</v>
      </c>
      <c r="J104" s="446">
        <f>(4.5+$Y$30)*I104</f>
        <v>6.0002999999999993</v>
      </c>
      <c r="K104" s="447">
        <f>9*I104</f>
        <v>6.0002999999999993</v>
      </c>
      <c r="L104" s="455">
        <f t="shared" si="55"/>
        <v>3.3334999999999995</v>
      </c>
      <c r="M104" s="456">
        <f t="shared" si="56"/>
        <v>3.3334999999999995</v>
      </c>
      <c r="N104" s="425">
        <v>0</v>
      </c>
      <c r="O104" s="450">
        <v>0</v>
      </c>
      <c r="P104" s="451">
        <v>0</v>
      </c>
      <c r="Q104" s="425">
        <v>8</v>
      </c>
      <c r="R104" s="450">
        <v>0.2</v>
      </c>
      <c r="S104" s="451">
        <v>0.4</v>
      </c>
      <c r="T104" s="473">
        <f t="shared" si="57"/>
        <v>3.6001799999999999</v>
      </c>
      <c r="U104" s="453">
        <f t="shared" si="58"/>
        <v>0</v>
      </c>
      <c r="V104" s="451">
        <f t="shared" si="59"/>
        <v>3.6001799999999999</v>
      </c>
      <c r="W104" s="474">
        <f t="shared" si="60"/>
        <v>3.6001799999999999</v>
      </c>
    </row>
    <row r="105" spans="1:23" outlineLevel="2" x14ac:dyDescent="0.2">
      <c r="A105" s="471" t="s">
        <v>473</v>
      </c>
      <c r="B105" s="430" t="s">
        <v>9</v>
      </c>
      <c r="C105" s="430" t="s">
        <v>8</v>
      </c>
      <c r="D105" s="430" t="s">
        <v>474</v>
      </c>
      <c r="E105" s="430" t="s">
        <v>493</v>
      </c>
      <c r="F105" s="430" t="s">
        <v>494</v>
      </c>
      <c r="G105" s="472">
        <v>6</v>
      </c>
      <c r="H105" s="430" t="s">
        <v>32</v>
      </c>
      <c r="I105" s="446">
        <v>0.33329999999999999</v>
      </c>
      <c r="J105" s="446">
        <f>(4.5+$Y$30)*I105</f>
        <v>2.9996999999999998</v>
      </c>
      <c r="K105" s="447">
        <f>9*I105</f>
        <v>2.9996999999999998</v>
      </c>
      <c r="L105" s="455">
        <f t="shared" si="55"/>
        <v>1.6665000000000001</v>
      </c>
      <c r="M105" s="456">
        <f t="shared" si="56"/>
        <v>1.6665000000000001</v>
      </c>
      <c r="N105" s="425">
        <v>0</v>
      </c>
      <c r="O105" s="450">
        <v>0</v>
      </c>
      <c r="P105" s="451">
        <v>0</v>
      </c>
      <c r="Q105" s="425">
        <v>8</v>
      </c>
      <c r="R105" s="450">
        <v>0.2</v>
      </c>
      <c r="S105" s="451">
        <v>0.4</v>
      </c>
      <c r="T105" s="473">
        <f t="shared" si="57"/>
        <v>1.79982</v>
      </c>
      <c r="U105" s="453">
        <f t="shared" si="58"/>
        <v>0</v>
      </c>
      <c r="V105" s="451">
        <f t="shared" si="59"/>
        <v>1.79982</v>
      </c>
      <c r="W105" s="474">
        <f t="shared" si="60"/>
        <v>1.79982</v>
      </c>
    </row>
    <row r="106" spans="1:23" outlineLevel="2" x14ac:dyDescent="0.2">
      <c r="A106" s="443" t="s">
        <v>315</v>
      </c>
      <c r="B106" s="430" t="s">
        <v>9</v>
      </c>
      <c r="C106" s="430" t="s">
        <v>8</v>
      </c>
      <c r="D106" s="430" t="s">
        <v>23</v>
      </c>
      <c r="E106" s="430" t="s">
        <v>5</v>
      </c>
      <c r="F106" s="430" t="s">
        <v>6</v>
      </c>
      <c r="G106" s="472">
        <v>24</v>
      </c>
      <c r="H106" s="430" t="s">
        <v>7</v>
      </c>
      <c r="I106" s="446">
        <v>1</v>
      </c>
      <c r="J106" s="446">
        <f t="shared" ref="J106:J116" si="61">$Y$29</f>
        <v>0.4</v>
      </c>
      <c r="K106" s="447">
        <v>0</v>
      </c>
      <c r="L106" s="455">
        <f t="shared" si="55"/>
        <v>5.5555555555555552E-2</v>
      </c>
      <c r="M106" s="456">
        <f t="shared" si="56"/>
        <v>0</v>
      </c>
      <c r="N106" s="425">
        <v>6</v>
      </c>
      <c r="O106" s="450">
        <f t="shared" ref="O106:O116" si="62">N106</f>
        <v>6</v>
      </c>
      <c r="P106" s="451">
        <v>0</v>
      </c>
      <c r="Q106" s="425">
        <v>3</v>
      </c>
      <c r="R106" s="450">
        <f t="shared" ref="R106:R116" si="63">Q106</f>
        <v>3</v>
      </c>
      <c r="S106" s="451">
        <v>0</v>
      </c>
      <c r="T106" s="473">
        <f t="shared" si="57"/>
        <v>3.6</v>
      </c>
      <c r="U106" s="453">
        <f t="shared" si="58"/>
        <v>2.4000000000000004</v>
      </c>
      <c r="V106" s="451">
        <f t="shared" si="59"/>
        <v>1.2000000000000002</v>
      </c>
      <c r="W106" s="474">
        <f t="shared" si="60"/>
        <v>3.6</v>
      </c>
    </row>
    <row r="107" spans="1:23" outlineLevel="2" x14ac:dyDescent="0.2">
      <c r="A107" s="471" t="s">
        <v>74</v>
      </c>
      <c r="B107" s="430" t="s">
        <v>9</v>
      </c>
      <c r="C107" s="430" t="s">
        <v>8</v>
      </c>
      <c r="D107" s="430" t="s">
        <v>23</v>
      </c>
      <c r="E107" s="430" t="s">
        <v>5</v>
      </c>
      <c r="F107" s="430" t="s">
        <v>6</v>
      </c>
      <c r="G107" s="472">
        <v>24</v>
      </c>
      <c r="H107" s="430" t="s">
        <v>7</v>
      </c>
      <c r="I107" s="446">
        <v>1</v>
      </c>
      <c r="J107" s="446">
        <f t="shared" si="61"/>
        <v>0.4</v>
      </c>
      <c r="K107" s="447">
        <v>0</v>
      </c>
      <c r="L107" s="455">
        <f t="shared" si="55"/>
        <v>5.5555555555555552E-2</v>
      </c>
      <c r="M107" s="456">
        <f t="shared" si="56"/>
        <v>0</v>
      </c>
      <c r="N107" s="425">
        <v>0</v>
      </c>
      <c r="O107" s="450">
        <f t="shared" si="62"/>
        <v>0</v>
      </c>
      <c r="P107" s="451">
        <v>0</v>
      </c>
      <c r="Q107" s="425">
        <v>7</v>
      </c>
      <c r="R107" s="450">
        <f t="shared" si="63"/>
        <v>7</v>
      </c>
      <c r="S107" s="451">
        <v>0</v>
      </c>
      <c r="T107" s="473">
        <f t="shared" si="57"/>
        <v>2.8000000000000003</v>
      </c>
      <c r="U107" s="453">
        <f t="shared" si="58"/>
        <v>0</v>
      </c>
      <c r="V107" s="451">
        <f t="shared" si="59"/>
        <v>2.8000000000000003</v>
      </c>
      <c r="W107" s="474">
        <f t="shared" si="60"/>
        <v>2.8000000000000003</v>
      </c>
    </row>
    <row r="108" spans="1:23" outlineLevel="2" x14ac:dyDescent="0.2">
      <c r="A108" s="471" t="s">
        <v>117</v>
      </c>
      <c r="B108" s="430" t="s">
        <v>9</v>
      </c>
      <c r="C108" s="430" t="s">
        <v>8</v>
      </c>
      <c r="D108" s="430" t="s">
        <v>23</v>
      </c>
      <c r="E108" s="430" t="s">
        <v>5</v>
      </c>
      <c r="F108" s="430" t="s">
        <v>6</v>
      </c>
      <c r="G108" s="472">
        <v>24</v>
      </c>
      <c r="H108" s="430" t="s">
        <v>7</v>
      </c>
      <c r="I108" s="446">
        <v>1</v>
      </c>
      <c r="J108" s="446">
        <f t="shared" si="61"/>
        <v>0.4</v>
      </c>
      <c r="K108" s="447">
        <v>0</v>
      </c>
      <c r="L108" s="455">
        <f t="shared" si="55"/>
        <v>5.5555555555555552E-2</v>
      </c>
      <c r="M108" s="456">
        <f t="shared" si="56"/>
        <v>0</v>
      </c>
      <c r="N108" s="425">
        <v>0</v>
      </c>
      <c r="O108" s="450">
        <f t="shared" si="62"/>
        <v>0</v>
      </c>
      <c r="P108" s="451">
        <v>0</v>
      </c>
      <c r="Q108" s="425">
        <v>2</v>
      </c>
      <c r="R108" s="450">
        <f t="shared" si="63"/>
        <v>2</v>
      </c>
      <c r="S108" s="451">
        <v>0</v>
      </c>
      <c r="T108" s="473">
        <f t="shared" si="57"/>
        <v>0.8</v>
      </c>
      <c r="U108" s="453">
        <f t="shared" si="58"/>
        <v>0</v>
      </c>
      <c r="V108" s="451">
        <f t="shared" si="59"/>
        <v>0.8</v>
      </c>
      <c r="W108" s="474">
        <f t="shared" si="60"/>
        <v>0.8</v>
      </c>
    </row>
    <row r="109" spans="1:23" outlineLevel="2" x14ac:dyDescent="0.2">
      <c r="A109" s="471" t="s">
        <v>170</v>
      </c>
      <c r="B109" s="430" t="s">
        <v>9</v>
      </c>
      <c r="C109" s="430" t="s">
        <v>8</v>
      </c>
      <c r="D109" s="430" t="s">
        <v>23</v>
      </c>
      <c r="E109" s="430" t="s">
        <v>5</v>
      </c>
      <c r="F109" s="430" t="s">
        <v>6</v>
      </c>
      <c r="G109" s="472">
        <v>24</v>
      </c>
      <c r="H109" s="430" t="s">
        <v>7</v>
      </c>
      <c r="I109" s="446">
        <v>1</v>
      </c>
      <c r="J109" s="446">
        <f t="shared" si="61"/>
        <v>0.4</v>
      </c>
      <c r="K109" s="447">
        <v>0</v>
      </c>
      <c r="L109" s="455">
        <f t="shared" si="55"/>
        <v>5.5555555555555552E-2</v>
      </c>
      <c r="M109" s="456">
        <f t="shared" si="56"/>
        <v>0</v>
      </c>
      <c r="N109" s="425">
        <v>0</v>
      </c>
      <c r="O109" s="450">
        <f t="shared" si="62"/>
        <v>0</v>
      </c>
      <c r="P109" s="451">
        <v>0</v>
      </c>
      <c r="Q109" s="425">
        <v>2</v>
      </c>
      <c r="R109" s="450">
        <f t="shared" si="63"/>
        <v>2</v>
      </c>
      <c r="S109" s="451">
        <v>0</v>
      </c>
      <c r="T109" s="473">
        <f t="shared" si="57"/>
        <v>0.8</v>
      </c>
      <c r="U109" s="453">
        <f t="shared" si="58"/>
        <v>0</v>
      </c>
      <c r="V109" s="451">
        <f t="shared" si="59"/>
        <v>0.8</v>
      </c>
      <c r="W109" s="474">
        <f t="shared" si="60"/>
        <v>0.8</v>
      </c>
    </row>
    <row r="110" spans="1:23" outlineLevel="2" x14ac:dyDescent="0.2">
      <c r="A110" s="471" t="s">
        <v>230</v>
      </c>
      <c r="B110" s="430" t="s">
        <v>9</v>
      </c>
      <c r="C110" s="430" t="s">
        <v>8</v>
      </c>
      <c r="D110" s="430" t="s">
        <v>23</v>
      </c>
      <c r="E110" s="430" t="s">
        <v>5</v>
      </c>
      <c r="F110" s="430" t="s">
        <v>6</v>
      </c>
      <c r="G110" s="472">
        <v>24</v>
      </c>
      <c r="H110" s="430" t="s">
        <v>7</v>
      </c>
      <c r="I110" s="446">
        <v>1</v>
      </c>
      <c r="J110" s="446">
        <f t="shared" si="61"/>
        <v>0.4</v>
      </c>
      <c r="K110" s="447">
        <v>0</v>
      </c>
      <c r="L110" s="455">
        <f t="shared" si="55"/>
        <v>5.5555555555555552E-2</v>
      </c>
      <c r="M110" s="456">
        <f t="shared" si="56"/>
        <v>0</v>
      </c>
      <c r="N110" s="425">
        <v>0</v>
      </c>
      <c r="O110" s="450">
        <f t="shared" si="62"/>
        <v>0</v>
      </c>
      <c r="P110" s="451">
        <v>0</v>
      </c>
      <c r="Q110" s="425">
        <v>2</v>
      </c>
      <c r="R110" s="450">
        <f t="shared" si="63"/>
        <v>2</v>
      </c>
      <c r="S110" s="451">
        <v>0</v>
      </c>
      <c r="T110" s="473">
        <f t="shared" si="57"/>
        <v>0.8</v>
      </c>
      <c r="U110" s="453">
        <f t="shared" si="58"/>
        <v>0</v>
      </c>
      <c r="V110" s="451">
        <f t="shared" si="59"/>
        <v>0.8</v>
      </c>
      <c r="W110" s="474">
        <f t="shared" si="60"/>
        <v>0.8</v>
      </c>
    </row>
    <row r="111" spans="1:23" outlineLevel="2" x14ac:dyDescent="0.2">
      <c r="A111" s="471" t="s">
        <v>279</v>
      </c>
      <c r="B111" s="430" t="s">
        <v>9</v>
      </c>
      <c r="C111" s="430" t="s">
        <v>8</v>
      </c>
      <c r="D111" s="430" t="s">
        <v>23</v>
      </c>
      <c r="E111" s="430" t="s">
        <v>5</v>
      </c>
      <c r="F111" s="430" t="s">
        <v>6</v>
      </c>
      <c r="G111" s="472">
        <v>24</v>
      </c>
      <c r="H111" s="430" t="s">
        <v>7</v>
      </c>
      <c r="I111" s="446">
        <v>1</v>
      </c>
      <c r="J111" s="446">
        <f t="shared" si="61"/>
        <v>0.4</v>
      </c>
      <c r="K111" s="447">
        <v>0</v>
      </c>
      <c r="L111" s="455">
        <f t="shared" si="55"/>
        <v>5.5555555555555552E-2</v>
      </c>
      <c r="M111" s="456">
        <f t="shared" si="56"/>
        <v>0</v>
      </c>
      <c r="N111" s="425">
        <v>2</v>
      </c>
      <c r="O111" s="450">
        <f t="shared" si="62"/>
        <v>2</v>
      </c>
      <c r="P111" s="451">
        <v>0</v>
      </c>
      <c r="Q111" s="425">
        <v>3</v>
      </c>
      <c r="R111" s="450">
        <f t="shared" si="63"/>
        <v>3</v>
      </c>
      <c r="S111" s="451">
        <v>0</v>
      </c>
      <c r="T111" s="473">
        <f t="shared" si="57"/>
        <v>2</v>
      </c>
      <c r="U111" s="453">
        <f t="shared" si="58"/>
        <v>0.8</v>
      </c>
      <c r="V111" s="451">
        <f t="shared" si="59"/>
        <v>1.2000000000000002</v>
      </c>
      <c r="W111" s="474">
        <f t="shared" si="60"/>
        <v>2</v>
      </c>
    </row>
    <row r="112" spans="1:23" outlineLevel="2" x14ac:dyDescent="0.2">
      <c r="A112" s="471" t="s">
        <v>315</v>
      </c>
      <c r="B112" s="430" t="s">
        <v>9</v>
      </c>
      <c r="C112" s="430" t="s">
        <v>8</v>
      </c>
      <c r="D112" s="430" t="s">
        <v>23</v>
      </c>
      <c r="E112" s="430" t="s">
        <v>5</v>
      </c>
      <c r="F112" s="430" t="s">
        <v>6</v>
      </c>
      <c r="G112" s="472">
        <v>24</v>
      </c>
      <c r="H112" s="430" t="s">
        <v>7</v>
      </c>
      <c r="I112" s="446">
        <v>1</v>
      </c>
      <c r="J112" s="446">
        <f t="shared" si="61"/>
        <v>0.4</v>
      </c>
      <c r="K112" s="447">
        <v>0</v>
      </c>
      <c r="L112" s="455">
        <f t="shared" si="55"/>
        <v>5.5555555555555552E-2</v>
      </c>
      <c r="M112" s="456">
        <f t="shared" si="56"/>
        <v>0</v>
      </c>
      <c r="N112" s="425">
        <v>12</v>
      </c>
      <c r="O112" s="450">
        <f t="shared" si="62"/>
        <v>12</v>
      </c>
      <c r="P112" s="451">
        <v>0</v>
      </c>
      <c r="Q112" s="425">
        <v>24</v>
      </c>
      <c r="R112" s="450">
        <f t="shared" si="63"/>
        <v>24</v>
      </c>
      <c r="S112" s="451">
        <v>0</v>
      </c>
      <c r="T112" s="473">
        <f t="shared" si="57"/>
        <v>14.4</v>
      </c>
      <c r="U112" s="453">
        <f t="shared" si="58"/>
        <v>4.8000000000000007</v>
      </c>
      <c r="V112" s="451">
        <f t="shared" si="59"/>
        <v>9.6000000000000014</v>
      </c>
      <c r="W112" s="474">
        <f t="shared" si="60"/>
        <v>14.4</v>
      </c>
    </row>
    <row r="113" spans="1:27" outlineLevel="2" x14ac:dyDescent="0.2">
      <c r="A113" s="443" t="s">
        <v>350</v>
      </c>
      <c r="B113" s="430" t="s">
        <v>9</v>
      </c>
      <c r="C113" s="430" t="s">
        <v>8</v>
      </c>
      <c r="D113" s="430" t="s">
        <v>23</v>
      </c>
      <c r="E113" s="430" t="s">
        <v>5</v>
      </c>
      <c r="F113" s="430" t="s">
        <v>6</v>
      </c>
      <c r="G113" s="472">
        <v>24</v>
      </c>
      <c r="H113" s="430" t="s">
        <v>7</v>
      </c>
      <c r="I113" s="446">
        <v>1</v>
      </c>
      <c r="J113" s="446">
        <f t="shared" si="61"/>
        <v>0.4</v>
      </c>
      <c r="K113" s="447">
        <v>0</v>
      </c>
      <c r="L113" s="455">
        <f t="shared" si="55"/>
        <v>5.5555555555555552E-2</v>
      </c>
      <c r="M113" s="456">
        <f t="shared" si="56"/>
        <v>0</v>
      </c>
      <c r="N113" s="425">
        <v>0</v>
      </c>
      <c r="O113" s="450">
        <f t="shared" si="62"/>
        <v>0</v>
      </c>
      <c r="P113" s="451">
        <v>0</v>
      </c>
      <c r="Q113" s="425">
        <v>0</v>
      </c>
      <c r="R113" s="450">
        <f t="shared" si="63"/>
        <v>0</v>
      </c>
      <c r="S113" s="451">
        <v>0</v>
      </c>
      <c r="T113" s="473">
        <f t="shared" si="57"/>
        <v>0</v>
      </c>
      <c r="U113" s="453">
        <f t="shared" si="58"/>
        <v>0</v>
      </c>
      <c r="V113" s="451">
        <f t="shared" si="59"/>
        <v>0</v>
      </c>
      <c r="W113" s="474">
        <f t="shared" si="60"/>
        <v>0</v>
      </c>
      <c r="Y113" s="56"/>
      <c r="Z113" s="81"/>
      <c r="AA113" s="82"/>
    </row>
    <row r="114" spans="1:27" outlineLevel="2" x14ac:dyDescent="0.2">
      <c r="A114" s="471" t="s">
        <v>406</v>
      </c>
      <c r="B114" s="430" t="s">
        <v>9</v>
      </c>
      <c r="C114" s="430" t="s">
        <v>8</v>
      </c>
      <c r="D114" s="430" t="s">
        <v>23</v>
      </c>
      <c r="E114" s="430" t="s">
        <v>5</v>
      </c>
      <c r="F114" s="430" t="s">
        <v>6</v>
      </c>
      <c r="G114" s="472">
        <v>24</v>
      </c>
      <c r="H114" s="430" t="s">
        <v>7</v>
      </c>
      <c r="I114" s="446">
        <v>1</v>
      </c>
      <c r="J114" s="446">
        <f t="shared" si="61"/>
        <v>0.4</v>
      </c>
      <c r="K114" s="447">
        <v>0</v>
      </c>
      <c r="L114" s="455">
        <f t="shared" si="55"/>
        <v>5.5555555555555552E-2</v>
      </c>
      <c r="M114" s="456">
        <f t="shared" si="56"/>
        <v>0</v>
      </c>
      <c r="N114" s="425">
        <v>0</v>
      </c>
      <c r="O114" s="450">
        <f t="shared" si="62"/>
        <v>0</v>
      </c>
      <c r="P114" s="451">
        <v>0</v>
      </c>
      <c r="Q114" s="425">
        <v>2</v>
      </c>
      <c r="R114" s="450">
        <f t="shared" si="63"/>
        <v>2</v>
      </c>
      <c r="S114" s="451">
        <v>0</v>
      </c>
      <c r="T114" s="473">
        <f t="shared" si="57"/>
        <v>0.8</v>
      </c>
      <c r="U114" s="453">
        <f t="shared" si="58"/>
        <v>0</v>
      </c>
      <c r="V114" s="451">
        <f t="shared" si="59"/>
        <v>0.8</v>
      </c>
      <c r="W114" s="474">
        <f t="shared" si="60"/>
        <v>0.8</v>
      </c>
      <c r="Y114" s="56"/>
      <c r="Z114" s="81"/>
      <c r="AA114" s="82"/>
    </row>
    <row r="115" spans="1:27" outlineLevel="2" x14ac:dyDescent="0.2">
      <c r="A115" s="471" t="s">
        <v>430</v>
      </c>
      <c r="B115" s="430" t="s">
        <v>9</v>
      </c>
      <c r="C115" s="430" t="s">
        <v>8</v>
      </c>
      <c r="D115" s="430" t="s">
        <v>23</v>
      </c>
      <c r="E115" s="430" t="s">
        <v>5</v>
      </c>
      <c r="F115" s="430" t="s">
        <v>6</v>
      </c>
      <c r="G115" s="472">
        <v>24</v>
      </c>
      <c r="H115" s="430" t="s">
        <v>7</v>
      </c>
      <c r="I115" s="446">
        <v>1</v>
      </c>
      <c r="J115" s="446">
        <f t="shared" si="61"/>
        <v>0.4</v>
      </c>
      <c r="K115" s="447">
        <v>0</v>
      </c>
      <c r="L115" s="455">
        <f t="shared" si="55"/>
        <v>5.5555555555555552E-2</v>
      </c>
      <c r="M115" s="456">
        <f t="shared" si="56"/>
        <v>0</v>
      </c>
      <c r="N115" s="425">
        <v>0</v>
      </c>
      <c r="O115" s="450">
        <f t="shared" si="62"/>
        <v>0</v>
      </c>
      <c r="P115" s="451">
        <v>0</v>
      </c>
      <c r="Q115" s="425">
        <v>4</v>
      </c>
      <c r="R115" s="450">
        <f t="shared" si="63"/>
        <v>4</v>
      </c>
      <c r="S115" s="451">
        <v>0</v>
      </c>
      <c r="T115" s="473">
        <f t="shared" si="57"/>
        <v>1.6</v>
      </c>
      <c r="U115" s="453">
        <f t="shared" si="58"/>
        <v>0</v>
      </c>
      <c r="V115" s="451">
        <f t="shared" si="59"/>
        <v>1.6</v>
      </c>
      <c r="W115" s="474">
        <f t="shared" si="60"/>
        <v>1.6</v>
      </c>
      <c r="Y115" s="56"/>
      <c r="Z115" s="81"/>
      <c r="AA115" s="82"/>
    </row>
    <row r="116" spans="1:27" outlineLevel="2" x14ac:dyDescent="0.2">
      <c r="A116" s="443" t="s">
        <v>556</v>
      </c>
      <c r="B116" s="430" t="s">
        <v>9</v>
      </c>
      <c r="C116" s="430" t="s">
        <v>8</v>
      </c>
      <c r="D116" s="430" t="s">
        <v>23</v>
      </c>
      <c r="E116" s="430" t="s">
        <v>5</v>
      </c>
      <c r="F116" s="430" t="s">
        <v>6</v>
      </c>
      <c r="G116" s="472">
        <v>24</v>
      </c>
      <c r="H116" s="430" t="s">
        <v>7</v>
      </c>
      <c r="I116" s="446">
        <v>1</v>
      </c>
      <c r="J116" s="446">
        <f t="shared" si="61"/>
        <v>0.4</v>
      </c>
      <c r="K116" s="447">
        <v>0</v>
      </c>
      <c r="L116" s="455">
        <f t="shared" si="55"/>
        <v>5.5555555555555552E-2</v>
      </c>
      <c r="M116" s="456">
        <f t="shared" si="56"/>
        <v>0</v>
      </c>
      <c r="N116" s="425">
        <v>0</v>
      </c>
      <c r="O116" s="450">
        <f t="shared" si="62"/>
        <v>0</v>
      </c>
      <c r="P116" s="451">
        <v>0</v>
      </c>
      <c r="Q116" s="425">
        <v>1</v>
      </c>
      <c r="R116" s="450">
        <f t="shared" si="63"/>
        <v>1</v>
      </c>
      <c r="S116" s="451">
        <v>0</v>
      </c>
      <c r="T116" s="473">
        <f t="shared" si="57"/>
        <v>0.4</v>
      </c>
      <c r="U116" s="453">
        <f t="shared" si="58"/>
        <v>0</v>
      </c>
      <c r="V116" s="451">
        <f t="shared" si="59"/>
        <v>0.4</v>
      </c>
      <c r="W116" s="474">
        <f t="shared" si="60"/>
        <v>0.4</v>
      </c>
      <c r="Y116" s="56"/>
      <c r="Z116" s="81"/>
      <c r="AA116" s="82"/>
    </row>
    <row r="117" spans="1:27" outlineLevel="2" x14ac:dyDescent="0.2">
      <c r="A117" s="443" t="s">
        <v>586</v>
      </c>
      <c r="B117" s="430" t="s">
        <v>9</v>
      </c>
      <c r="C117" s="430" t="s">
        <v>8</v>
      </c>
      <c r="D117" s="430" t="s">
        <v>424</v>
      </c>
      <c r="E117" s="430" t="s">
        <v>425</v>
      </c>
      <c r="F117" s="430" t="s">
        <v>426</v>
      </c>
      <c r="G117" s="472">
        <v>6</v>
      </c>
      <c r="H117" s="430" t="s">
        <v>32</v>
      </c>
      <c r="I117" s="446">
        <v>1</v>
      </c>
      <c r="J117" s="446">
        <f>(9+$Y$30)*I117</f>
        <v>13.5</v>
      </c>
      <c r="K117" s="447">
        <v>4.5</v>
      </c>
      <c r="L117" s="455">
        <f t="shared" si="55"/>
        <v>7.5</v>
      </c>
      <c r="M117" s="456">
        <f t="shared" si="56"/>
        <v>2.5</v>
      </c>
      <c r="N117" s="425">
        <v>0</v>
      </c>
      <c r="O117" s="450">
        <v>0</v>
      </c>
      <c r="P117" s="451">
        <v>0</v>
      </c>
      <c r="Q117" s="425">
        <v>12</v>
      </c>
      <c r="R117" s="450">
        <v>0.4</v>
      </c>
      <c r="S117" s="451">
        <v>0.8</v>
      </c>
      <c r="T117" s="473">
        <f t="shared" si="57"/>
        <v>9</v>
      </c>
      <c r="U117" s="453">
        <f t="shared" si="58"/>
        <v>0</v>
      </c>
      <c r="V117" s="451">
        <f t="shared" si="59"/>
        <v>9</v>
      </c>
      <c r="W117" s="474">
        <f t="shared" si="60"/>
        <v>9</v>
      </c>
    </row>
    <row r="118" spans="1:27" outlineLevel="2" x14ac:dyDescent="0.2">
      <c r="A118" s="443" t="s">
        <v>74</v>
      </c>
      <c r="B118" s="430" t="s">
        <v>9</v>
      </c>
      <c r="C118" s="430" t="s">
        <v>8</v>
      </c>
      <c r="D118" s="478" t="s">
        <v>29</v>
      </c>
      <c r="E118" s="430" t="s">
        <v>30</v>
      </c>
      <c r="F118" s="430" t="s">
        <v>31</v>
      </c>
      <c r="G118" s="472">
        <v>12</v>
      </c>
      <c r="H118" s="430" t="s">
        <v>32</v>
      </c>
      <c r="I118" s="446">
        <v>1</v>
      </c>
      <c r="J118" s="446">
        <f t="shared" ref="J118:J125" si="64">$Y$27</f>
        <v>0.06</v>
      </c>
      <c r="K118" s="447">
        <v>0</v>
      </c>
      <c r="L118" s="455">
        <f t="shared" si="55"/>
        <v>1.6666666666666666E-2</v>
      </c>
      <c r="M118" s="456">
        <f t="shared" si="56"/>
        <v>0</v>
      </c>
      <c r="N118" s="425">
        <v>4</v>
      </c>
      <c r="O118" s="450">
        <f t="shared" ref="O118:O125" si="65">N118</f>
        <v>4</v>
      </c>
      <c r="P118" s="451">
        <v>0</v>
      </c>
      <c r="Q118" s="425">
        <v>0</v>
      </c>
      <c r="R118" s="450">
        <f t="shared" ref="R118:R125" si="66">Q118</f>
        <v>0</v>
      </c>
      <c r="S118" s="451">
        <v>0</v>
      </c>
      <c r="T118" s="473">
        <f t="shared" si="57"/>
        <v>0.24</v>
      </c>
      <c r="U118" s="453">
        <f t="shared" si="58"/>
        <v>0.24</v>
      </c>
      <c r="V118" s="451">
        <f t="shared" si="59"/>
        <v>0</v>
      </c>
      <c r="W118" s="474">
        <f t="shared" si="60"/>
        <v>0.24</v>
      </c>
    </row>
    <row r="119" spans="1:27" outlineLevel="2" x14ac:dyDescent="0.2">
      <c r="A119" s="443" t="s">
        <v>117</v>
      </c>
      <c r="B119" s="430" t="s">
        <v>9</v>
      </c>
      <c r="C119" s="430" t="s">
        <v>8</v>
      </c>
      <c r="D119" s="430" t="s">
        <v>29</v>
      </c>
      <c r="E119" s="430" t="s">
        <v>30</v>
      </c>
      <c r="F119" s="430" t="s">
        <v>31</v>
      </c>
      <c r="G119" s="472">
        <v>12</v>
      </c>
      <c r="H119" s="430" t="s">
        <v>32</v>
      </c>
      <c r="I119" s="446">
        <v>1</v>
      </c>
      <c r="J119" s="446">
        <f t="shared" si="64"/>
        <v>0.06</v>
      </c>
      <c r="K119" s="447">
        <v>0</v>
      </c>
      <c r="L119" s="455">
        <f t="shared" si="55"/>
        <v>1.6666666666666666E-2</v>
      </c>
      <c r="M119" s="456">
        <f t="shared" si="56"/>
        <v>0</v>
      </c>
      <c r="N119" s="425">
        <v>2</v>
      </c>
      <c r="O119" s="450">
        <f t="shared" si="65"/>
        <v>2</v>
      </c>
      <c r="P119" s="451">
        <v>0</v>
      </c>
      <c r="Q119" s="425">
        <v>0</v>
      </c>
      <c r="R119" s="450">
        <f t="shared" si="66"/>
        <v>0</v>
      </c>
      <c r="S119" s="451">
        <v>0</v>
      </c>
      <c r="T119" s="473">
        <f t="shared" si="57"/>
        <v>0.12</v>
      </c>
      <c r="U119" s="453">
        <f t="shared" si="58"/>
        <v>0.12</v>
      </c>
      <c r="V119" s="451">
        <f t="shared" si="59"/>
        <v>0</v>
      </c>
      <c r="W119" s="474">
        <f t="shared" si="60"/>
        <v>0.12</v>
      </c>
    </row>
    <row r="120" spans="1:27" outlineLevel="2" x14ac:dyDescent="0.2">
      <c r="A120" s="443" t="s">
        <v>170</v>
      </c>
      <c r="B120" s="430" t="s">
        <v>9</v>
      </c>
      <c r="C120" s="430" t="s">
        <v>8</v>
      </c>
      <c r="D120" s="430" t="s">
        <v>29</v>
      </c>
      <c r="E120" s="430" t="s">
        <v>30</v>
      </c>
      <c r="F120" s="430" t="s">
        <v>31</v>
      </c>
      <c r="G120" s="472">
        <v>12</v>
      </c>
      <c r="H120" s="430" t="s">
        <v>32</v>
      </c>
      <c r="I120" s="446">
        <v>1</v>
      </c>
      <c r="J120" s="446">
        <f t="shared" si="64"/>
        <v>0.06</v>
      </c>
      <c r="K120" s="447">
        <v>0</v>
      </c>
      <c r="L120" s="455">
        <f t="shared" si="55"/>
        <v>1.6666666666666666E-2</v>
      </c>
      <c r="M120" s="456">
        <f t="shared" si="56"/>
        <v>0</v>
      </c>
      <c r="N120" s="425">
        <v>2</v>
      </c>
      <c r="O120" s="450">
        <f t="shared" si="65"/>
        <v>2</v>
      </c>
      <c r="P120" s="451">
        <v>0</v>
      </c>
      <c r="Q120" s="425">
        <v>0</v>
      </c>
      <c r="R120" s="450">
        <f t="shared" si="66"/>
        <v>0</v>
      </c>
      <c r="S120" s="451">
        <v>0</v>
      </c>
      <c r="T120" s="473">
        <f t="shared" si="57"/>
        <v>0.12</v>
      </c>
      <c r="U120" s="453">
        <f t="shared" si="58"/>
        <v>0.12</v>
      </c>
      <c r="V120" s="451">
        <f t="shared" si="59"/>
        <v>0</v>
      </c>
      <c r="W120" s="474">
        <f t="shared" si="60"/>
        <v>0.12</v>
      </c>
    </row>
    <row r="121" spans="1:27" outlineLevel="2" x14ac:dyDescent="0.2">
      <c r="A121" s="443" t="s">
        <v>230</v>
      </c>
      <c r="B121" s="430" t="s">
        <v>9</v>
      </c>
      <c r="C121" s="430" t="s">
        <v>8</v>
      </c>
      <c r="D121" s="430" t="s">
        <v>29</v>
      </c>
      <c r="E121" s="430" t="s">
        <v>30</v>
      </c>
      <c r="F121" s="430" t="s">
        <v>31</v>
      </c>
      <c r="G121" s="472">
        <v>12</v>
      </c>
      <c r="H121" s="430" t="s">
        <v>32</v>
      </c>
      <c r="I121" s="446">
        <v>1</v>
      </c>
      <c r="J121" s="446">
        <f t="shared" si="64"/>
        <v>0.06</v>
      </c>
      <c r="K121" s="447">
        <v>0</v>
      </c>
      <c r="L121" s="455">
        <f t="shared" si="55"/>
        <v>1.6666666666666666E-2</v>
      </c>
      <c r="M121" s="456">
        <f t="shared" si="56"/>
        <v>0</v>
      </c>
      <c r="N121" s="425">
        <v>2</v>
      </c>
      <c r="O121" s="450">
        <f t="shared" si="65"/>
        <v>2</v>
      </c>
      <c r="P121" s="451">
        <v>0</v>
      </c>
      <c r="Q121" s="425">
        <v>0</v>
      </c>
      <c r="R121" s="450">
        <f t="shared" si="66"/>
        <v>0</v>
      </c>
      <c r="S121" s="451">
        <v>0</v>
      </c>
      <c r="T121" s="473">
        <f t="shared" si="57"/>
        <v>0.12</v>
      </c>
      <c r="U121" s="453">
        <f t="shared" si="58"/>
        <v>0.12</v>
      </c>
      <c r="V121" s="451">
        <f t="shared" si="59"/>
        <v>0</v>
      </c>
      <c r="W121" s="474">
        <f t="shared" si="60"/>
        <v>0.12</v>
      </c>
    </row>
    <row r="122" spans="1:27" outlineLevel="2" x14ac:dyDescent="0.2">
      <c r="A122" s="443" t="s">
        <v>315</v>
      </c>
      <c r="B122" s="430" t="s">
        <v>9</v>
      </c>
      <c r="C122" s="430" t="s">
        <v>8</v>
      </c>
      <c r="D122" s="430" t="s">
        <v>29</v>
      </c>
      <c r="E122" s="430" t="s">
        <v>30</v>
      </c>
      <c r="F122" s="430" t="s">
        <v>31</v>
      </c>
      <c r="G122" s="472">
        <v>12</v>
      </c>
      <c r="H122" s="430" t="s">
        <v>32</v>
      </c>
      <c r="I122" s="446">
        <v>1</v>
      </c>
      <c r="J122" s="446">
        <f t="shared" si="64"/>
        <v>0.06</v>
      </c>
      <c r="K122" s="447">
        <v>0</v>
      </c>
      <c r="L122" s="455">
        <f t="shared" si="55"/>
        <v>1.6666666666666666E-2</v>
      </c>
      <c r="M122" s="456">
        <f t="shared" si="56"/>
        <v>0</v>
      </c>
      <c r="N122" s="425">
        <v>15</v>
      </c>
      <c r="O122" s="450">
        <f t="shared" si="65"/>
        <v>15</v>
      </c>
      <c r="P122" s="451">
        <v>0</v>
      </c>
      <c r="Q122" s="425">
        <v>5</v>
      </c>
      <c r="R122" s="450">
        <f t="shared" si="66"/>
        <v>5</v>
      </c>
      <c r="S122" s="451">
        <v>0</v>
      </c>
      <c r="T122" s="473">
        <f t="shared" si="57"/>
        <v>1.2</v>
      </c>
      <c r="U122" s="453">
        <f t="shared" si="58"/>
        <v>0.89999999999999991</v>
      </c>
      <c r="V122" s="451">
        <f t="shared" si="59"/>
        <v>0.3</v>
      </c>
      <c r="W122" s="474">
        <f t="shared" si="60"/>
        <v>1.2</v>
      </c>
    </row>
    <row r="123" spans="1:27" outlineLevel="2" x14ac:dyDescent="0.2">
      <c r="A123" s="443" t="s">
        <v>406</v>
      </c>
      <c r="B123" s="430" t="s">
        <v>9</v>
      </c>
      <c r="C123" s="430" t="s">
        <v>8</v>
      </c>
      <c r="D123" s="430" t="s">
        <v>29</v>
      </c>
      <c r="E123" s="430" t="s">
        <v>30</v>
      </c>
      <c r="F123" s="430" t="s">
        <v>31</v>
      </c>
      <c r="G123" s="472">
        <v>12</v>
      </c>
      <c r="H123" s="430" t="s">
        <v>32</v>
      </c>
      <c r="I123" s="446">
        <v>1</v>
      </c>
      <c r="J123" s="446">
        <f t="shared" si="64"/>
        <v>0.06</v>
      </c>
      <c r="K123" s="447">
        <v>0</v>
      </c>
      <c r="L123" s="455">
        <f t="shared" si="55"/>
        <v>1.6666666666666666E-2</v>
      </c>
      <c r="M123" s="456">
        <f t="shared" si="56"/>
        <v>0</v>
      </c>
      <c r="N123" s="425">
        <v>0</v>
      </c>
      <c r="O123" s="450">
        <f t="shared" si="65"/>
        <v>0</v>
      </c>
      <c r="P123" s="451">
        <v>0</v>
      </c>
      <c r="Q123" s="425">
        <v>3</v>
      </c>
      <c r="R123" s="450">
        <f t="shared" si="66"/>
        <v>3</v>
      </c>
      <c r="S123" s="451">
        <v>0</v>
      </c>
      <c r="T123" s="473">
        <f t="shared" si="57"/>
        <v>0.18</v>
      </c>
      <c r="U123" s="453">
        <f t="shared" si="58"/>
        <v>0</v>
      </c>
      <c r="V123" s="451">
        <f t="shared" si="59"/>
        <v>0.18</v>
      </c>
      <c r="W123" s="474">
        <f t="shared" si="60"/>
        <v>0.18</v>
      </c>
    </row>
    <row r="124" spans="1:27" outlineLevel="2" x14ac:dyDescent="0.2">
      <c r="A124" s="443" t="s">
        <v>473</v>
      </c>
      <c r="B124" s="430" t="s">
        <v>9</v>
      </c>
      <c r="C124" s="430" t="s">
        <v>8</v>
      </c>
      <c r="D124" s="430" t="s">
        <v>29</v>
      </c>
      <c r="E124" s="430" t="s">
        <v>30</v>
      </c>
      <c r="F124" s="430" t="s">
        <v>31</v>
      </c>
      <c r="G124" s="472">
        <v>12</v>
      </c>
      <c r="H124" s="430" t="s">
        <v>32</v>
      </c>
      <c r="I124" s="446">
        <v>1</v>
      </c>
      <c r="J124" s="446">
        <f t="shared" si="64"/>
        <v>0.06</v>
      </c>
      <c r="K124" s="447">
        <v>0</v>
      </c>
      <c r="L124" s="455">
        <f t="shared" si="55"/>
        <v>1.6666666666666666E-2</v>
      </c>
      <c r="M124" s="456">
        <f t="shared" si="56"/>
        <v>0</v>
      </c>
      <c r="N124" s="425">
        <v>0</v>
      </c>
      <c r="O124" s="450">
        <f t="shared" si="65"/>
        <v>0</v>
      </c>
      <c r="P124" s="451">
        <v>0</v>
      </c>
      <c r="Q124" s="425">
        <v>1</v>
      </c>
      <c r="R124" s="450">
        <f t="shared" si="66"/>
        <v>1</v>
      </c>
      <c r="S124" s="451">
        <v>0</v>
      </c>
      <c r="T124" s="473">
        <f t="shared" si="57"/>
        <v>0.06</v>
      </c>
      <c r="U124" s="453">
        <f t="shared" si="58"/>
        <v>0</v>
      </c>
      <c r="V124" s="451">
        <f t="shared" si="59"/>
        <v>0.06</v>
      </c>
      <c r="W124" s="474">
        <f t="shared" si="60"/>
        <v>0.06</v>
      </c>
    </row>
    <row r="125" spans="1:27" outlineLevel="2" x14ac:dyDescent="0.2">
      <c r="A125" s="443" t="s">
        <v>556</v>
      </c>
      <c r="B125" s="430" t="s">
        <v>9</v>
      </c>
      <c r="C125" s="430" t="s">
        <v>8</v>
      </c>
      <c r="D125" s="430" t="s">
        <v>29</v>
      </c>
      <c r="E125" s="430" t="s">
        <v>30</v>
      </c>
      <c r="F125" s="430" t="s">
        <v>31</v>
      </c>
      <c r="G125" s="472">
        <v>12</v>
      </c>
      <c r="H125" s="430" t="s">
        <v>32</v>
      </c>
      <c r="I125" s="446">
        <v>1</v>
      </c>
      <c r="J125" s="446">
        <f t="shared" si="64"/>
        <v>0.06</v>
      </c>
      <c r="K125" s="447">
        <v>0</v>
      </c>
      <c r="L125" s="455">
        <f t="shared" si="55"/>
        <v>1.6666666666666666E-2</v>
      </c>
      <c r="M125" s="456">
        <f t="shared" si="56"/>
        <v>0</v>
      </c>
      <c r="N125" s="425">
        <v>0</v>
      </c>
      <c r="O125" s="450">
        <f t="shared" si="65"/>
        <v>0</v>
      </c>
      <c r="P125" s="451">
        <v>0</v>
      </c>
      <c r="Q125" s="425">
        <v>1</v>
      </c>
      <c r="R125" s="450">
        <f t="shared" si="66"/>
        <v>1</v>
      </c>
      <c r="S125" s="451">
        <v>0</v>
      </c>
      <c r="T125" s="473">
        <f t="shared" si="57"/>
        <v>0.06</v>
      </c>
      <c r="U125" s="453">
        <f t="shared" si="58"/>
        <v>0</v>
      </c>
      <c r="V125" s="451">
        <f t="shared" si="59"/>
        <v>0.06</v>
      </c>
      <c r="W125" s="474">
        <f t="shared" si="60"/>
        <v>0.06</v>
      </c>
    </row>
    <row r="126" spans="1:27" outlineLevel="1" x14ac:dyDescent="0.2">
      <c r="A126" s="443"/>
      <c r="B126" s="430"/>
      <c r="C126" s="430" t="s">
        <v>697</v>
      </c>
      <c r="D126" s="430"/>
      <c r="E126" s="430"/>
      <c r="F126" s="430"/>
      <c r="G126" s="472"/>
      <c r="H126" s="430"/>
      <c r="I126" s="463"/>
      <c r="J126" s="446"/>
      <c r="K126" s="447"/>
      <c r="L126" s="455"/>
      <c r="M126" s="456"/>
      <c r="N126" s="425"/>
      <c r="O126" s="450"/>
      <c r="P126" s="451"/>
      <c r="Q126" s="425"/>
      <c r="R126" s="450"/>
      <c r="S126" s="451"/>
      <c r="T126" s="473"/>
      <c r="U126" s="453">
        <f>SUBTOTAL(9,U102:U125)</f>
        <v>9.4999999999999982</v>
      </c>
      <c r="V126" s="451">
        <f>SUBTOTAL(9,V102:V125)</f>
        <v>40.400000000000006</v>
      </c>
      <c r="W126" s="474">
        <f>SUBTOTAL(9,W102:W125)</f>
        <v>49.9</v>
      </c>
    </row>
    <row r="127" spans="1:27" outlineLevel="2" x14ac:dyDescent="0.2">
      <c r="A127" s="471" t="s">
        <v>170</v>
      </c>
      <c r="B127" s="430" t="s">
        <v>75</v>
      </c>
      <c r="C127" s="430" t="s">
        <v>43</v>
      </c>
      <c r="D127" s="430" t="s">
        <v>231</v>
      </c>
      <c r="E127" s="430" t="s">
        <v>232</v>
      </c>
      <c r="F127" s="430" t="s">
        <v>233</v>
      </c>
      <c r="G127" s="472">
        <v>6</v>
      </c>
      <c r="H127" s="430" t="s">
        <v>234</v>
      </c>
      <c r="I127" s="463">
        <v>0.125</v>
      </c>
      <c r="J127" s="446">
        <f>I127*13.5</f>
        <v>1.6875</v>
      </c>
      <c r="K127" s="447">
        <f>I127*4.5</f>
        <v>0.5625</v>
      </c>
      <c r="L127" s="455">
        <f t="shared" ref="L127:L135" si="67">J127*10/3/G127</f>
        <v>0.9375</v>
      </c>
      <c r="M127" s="456">
        <f t="shared" ref="M127:M135" si="68">K127*10/3/G127</f>
        <v>0.3125</v>
      </c>
      <c r="N127" s="425">
        <v>40</v>
      </c>
      <c r="O127" s="450">
        <v>1</v>
      </c>
      <c r="P127" s="451">
        <v>2</v>
      </c>
      <c r="Q127" s="425">
        <v>10</v>
      </c>
      <c r="R127" s="450">
        <v>0.17</v>
      </c>
      <c r="S127" s="451">
        <v>0.5</v>
      </c>
      <c r="T127" s="473">
        <f t="shared" ref="T127:T135" si="69">J127*(O127+R127)+K127*(P127+S127)</f>
        <v>3.3806249999999998</v>
      </c>
      <c r="U127" s="453">
        <f t="shared" ref="U127:U135" si="70">J127*O127+K127*P127</f>
        <v>2.8125</v>
      </c>
      <c r="V127" s="451">
        <f t="shared" ref="V127:V135" si="71">J127*R127+K127*S127</f>
        <v>0.56812499999999999</v>
      </c>
      <c r="W127" s="474">
        <f t="shared" ref="W127:W135" si="72">T127</f>
        <v>3.3806249999999998</v>
      </c>
    </row>
    <row r="128" spans="1:27" outlineLevel="2" x14ac:dyDescent="0.2">
      <c r="A128" s="471" t="s">
        <v>230</v>
      </c>
      <c r="B128" s="430" t="s">
        <v>75</v>
      </c>
      <c r="C128" s="430" t="s">
        <v>43</v>
      </c>
      <c r="D128" s="430" t="s">
        <v>231</v>
      </c>
      <c r="E128" s="430" t="s">
        <v>232</v>
      </c>
      <c r="F128" s="430" t="s">
        <v>233</v>
      </c>
      <c r="G128" s="472">
        <v>6</v>
      </c>
      <c r="H128" s="430" t="s">
        <v>234</v>
      </c>
      <c r="I128" s="446">
        <v>0.10539999999999999</v>
      </c>
      <c r="J128" s="446">
        <f>I128*13.5</f>
        <v>1.4228999999999998</v>
      </c>
      <c r="K128" s="447">
        <f>I128*4.5</f>
        <v>0.47429999999999994</v>
      </c>
      <c r="L128" s="455">
        <f t="shared" si="67"/>
        <v>0.79049999999999987</v>
      </c>
      <c r="M128" s="456">
        <f t="shared" si="68"/>
        <v>0.26349999999999996</v>
      </c>
      <c r="N128" s="425">
        <v>40</v>
      </c>
      <c r="O128" s="450">
        <v>1</v>
      </c>
      <c r="P128" s="451">
        <v>2</v>
      </c>
      <c r="Q128" s="425">
        <v>10</v>
      </c>
      <c r="R128" s="450">
        <v>0.17</v>
      </c>
      <c r="S128" s="451">
        <v>0.5</v>
      </c>
      <c r="T128" s="473">
        <f t="shared" si="69"/>
        <v>2.8505429999999996</v>
      </c>
      <c r="U128" s="453">
        <f t="shared" si="70"/>
        <v>2.3714999999999997</v>
      </c>
      <c r="V128" s="451">
        <f t="shared" si="71"/>
        <v>0.479043</v>
      </c>
      <c r="W128" s="474">
        <f t="shared" si="72"/>
        <v>2.8505429999999996</v>
      </c>
    </row>
    <row r="129" spans="1:23" outlineLevel="2" x14ac:dyDescent="0.2">
      <c r="A129" s="471" t="s">
        <v>311</v>
      </c>
      <c r="B129" s="430" t="s">
        <v>75</v>
      </c>
      <c r="C129" s="430" t="s">
        <v>43</v>
      </c>
      <c r="D129" s="430" t="s">
        <v>231</v>
      </c>
      <c r="E129" s="430" t="s">
        <v>232</v>
      </c>
      <c r="F129" s="430" t="s">
        <v>233</v>
      </c>
      <c r="G129" s="472">
        <v>6</v>
      </c>
      <c r="H129" s="430" t="s">
        <v>234</v>
      </c>
      <c r="I129" s="446">
        <v>0.28920000000000001</v>
      </c>
      <c r="J129" s="446">
        <f>I129*13.5</f>
        <v>3.9042000000000003</v>
      </c>
      <c r="K129" s="447">
        <f>I129*4.5</f>
        <v>1.3014000000000001</v>
      </c>
      <c r="L129" s="455">
        <f t="shared" si="67"/>
        <v>2.169</v>
      </c>
      <c r="M129" s="456">
        <f t="shared" si="68"/>
        <v>0.72299999999999998</v>
      </c>
      <c r="N129" s="425">
        <v>40</v>
      </c>
      <c r="O129" s="450">
        <v>1</v>
      </c>
      <c r="P129" s="451">
        <v>2</v>
      </c>
      <c r="Q129" s="425">
        <v>10</v>
      </c>
      <c r="R129" s="450">
        <v>0.17</v>
      </c>
      <c r="S129" s="451">
        <v>0.5</v>
      </c>
      <c r="T129" s="473">
        <f t="shared" si="69"/>
        <v>7.8214140000000008</v>
      </c>
      <c r="U129" s="453">
        <f t="shared" si="70"/>
        <v>6.5070000000000006</v>
      </c>
      <c r="V129" s="451">
        <f t="shared" si="71"/>
        <v>1.3144140000000002</v>
      </c>
      <c r="W129" s="474">
        <f t="shared" si="72"/>
        <v>7.8214140000000008</v>
      </c>
    </row>
    <row r="130" spans="1:23" outlineLevel="2" x14ac:dyDescent="0.2">
      <c r="A130" s="471" t="s">
        <v>390</v>
      </c>
      <c r="B130" s="430" t="s">
        <v>75</v>
      </c>
      <c r="C130" s="430" t="s">
        <v>43</v>
      </c>
      <c r="D130" s="430" t="s">
        <v>231</v>
      </c>
      <c r="E130" s="430" t="s">
        <v>232</v>
      </c>
      <c r="F130" s="430" t="s">
        <v>233</v>
      </c>
      <c r="G130" s="472">
        <v>6</v>
      </c>
      <c r="H130" s="430" t="s">
        <v>234</v>
      </c>
      <c r="I130" s="446">
        <v>0.10539999999999999</v>
      </c>
      <c r="J130" s="446">
        <f>I130*13.5</f>
        <v>1.4228999999999998</v>
      </c>
      <c r="K130" s="447">
        <f>I130*4.5</f>
        <v>0.47429999999999994</v>
      </c>
      <c r="L130" s="455">
        <f t="shared" si="67"/>
        <v>0.79049999999999987</v>
      </c>
      <c r="M130" s="456">
        <f t="shared" si="68"/>
        <v>0.26349999999999996</v>
      </c>
      <c r="N130" s="425">
        <v>40</v>
      </c>
      <c r="O130" s="450">
        <v>1</v>
      </c>
      <c r="P130" s="451">
        <v>2</v>
      </c>
      <c r="Q130" s="425">
        <v>10</v>
      </c>
      <c r="R130" s="450">
        <v>0.17</v>
      </c>
      <c r="S130" s="451">
        <v>0.5</v>
      </c>
      <c r="T130" s="473">
        <f t="shared" si="69"/>
        <v>2.8505429999999996</v>
      </c>
      <c r="U130" s="453">
        <f t="shared" si="70"/>
        <v>2.3714999999999997</v>
      </c>
      <c r="V130" s="451">
        <f t="shared" si="71"/>
        <v>0.479043</v>
      </c>
      <c r="W130" s="474">
        <f t="shared" si="72"/>
        <v>2.8505429999999996</v>
      </c>
    </row>
    <row r="131" spans="1:23" outlineLevel="2" x14ac:dyDescent="0.2">
      <c r="A131" s="471" t="s">
        <v>473</v>
      </c>
      <c r="B131" s="430" t="s">
        <v>75</v>
      </c>
      <c r="C131" s="430" t="s">
        <v>43</v>
      </c>
      <c r="D131" s="430" t="s">
        <v>231</v>
      </c>
      <c r="E131" s="430" t="s">
        <v>232</v>
      </c>
      <c r="F131" s="430" t="s">
        <v>233</v>
      </c>
      <c r="G131" s="472">
        <v>6</v>
      </c>
      <c r="H131" s="430" t="s">
        <v>234</v>
      </c>
      <c r="I131" s="446">
        <v>0.375</v>
      </c>
      <c r="J131" s="446">
        <f>I131*13.5</f>
        <v>5.0625</v>
      </c>
      <c r="K131" s="447">
        <f>I131*4.5</f>
        <v>1.6875</v>
      </c>
      <c r="L131" s="455">
        <f t="shared" si="67"/>
        <v>2.8125</v>
      </c>
      <c r="M131" s="456">
        <f t="shared" si="68"/>
        <v>0.9375</v>
      </c>
      <c r="N131" s="425">
        <v>40</v>
      </c>
      <c r="O131" s="450">
        <v>1</v>
      </c>
      <c r="P131" s="451">
        <v>2</v>
      </c>
      <c r="Q131" s="425">
        <v>10</v>
      </c>
      <c r="R131" s="450">
        <v>0.17</v>
      </c>
      <c r="S131" s="451">
        <v>0.5</v>
      </c>
      <c r="T131" s="473">
        <f t="shared" si="69"/>
        <v>10.141874999999999</v>
      </c>
      <c r="U131" s="453">
        <f t="shared" si="70"/>
        <v>8.4375</v>
      </c>
      <c r="V131" s="451">
        <f t="shared" si="71"/>
        <v>1.7043750000000002</v>
      </c>
      <c r="W131" s="474">
        <f t="shared" si="72"/>
        <v>10.141874999999999</v>
      </c>
    </row>
    <row r="132" spans="1:23" outlineLevel="2" x14ac:dyDescent="0.2">
      <c r="A132" s="471" t="s">
        <v>350</v>
      </c>
      <c r="B132" s="430" t="s">
        <v>75</v>
      </c>
      <c r="C132" s="430" t="s">
        <v>43</v>
      </c>
      <c r="D132" s="430" t="s">
        <v>351</v>
      </c>
      <c r="E132" s="430" t="s">
        <v>352</v>
      </c>
      <c r="F132" s="430" t="s">
        <v>353</v>
      </c>
      <c r="G132" s="472">
        <v>6</v>
      </c>
      <c r="H132" s="430" t="s">
        <v>42</v>
      </c>
      <c r="I132" s="446">
        <v>1</v>
      </c>
      <c r="J132" s="446">
        <v>9</v>
      </c>
      <c r="K132" s="447">
        <v>9</v>
      </c>
      <c r="L132" s="455">
        <f t="shared" si="67"/>
        <v>5</v>
      </c>
      <c r="M132" s="456">
        <f t="shared" si="68"/>
        <v>5</v>
      </c>
      <c r="N132" s="425">
        <v>40</v>
      </c>
      <c r="O132" s="450">
        <v>1</v>
      </c>
      <c r="P132" s="451">
        <v>2</v>
      </c>
      <c r="Q132" s="425">
        <v>10</v>
      </c>
      <c r="R132" s="450">
        <v>0.17</v>
      </c>
      <c r="S132" s="451">
        <v>0.5</v>
      </c>
      <c r="T132" s="473">
        <f t="shared" si="69"/>
        <v>33.03</v>
      </c>
      <c r="U132" s="453">
        <f t="shared" si="70"/>
        <v>27</v>
      </c>
      <c r="V132" s="451">
        <f t="shared" si="71"/>
        <v>6.03</v>
      </c>
      <c r="W132" s="474">
        <f t="shared" si="72"/>
        <v>33.03</v>
      </c>
    </row>
    <row r="133" spans="1:23" outlineLevel="2" x14ac:dyDescent="0.2">
      <c r="A133" s="443" t="s">
        <v>556</v>
      </c>
      <c r="B133" s="430" t="s">
        <v>75</v>
      </c>
      <c r="C133" s="430" t="s">
        <v>43</v>
      </c>
      <c r="D133" s="430" t="s">
        <v>448</v>
      </c>
      <c r="E133" s="430" t="s">
        <v>449</v>
      </c>
      <c r="F133" s="430" t="s">
        <v>450</v>
      </c>
      <c r="G133" s="472">
        <v>6</v>
      </c>
      <c r="H133" s="430" t="s">
        <v>42</v>
      </c>
      <c r="I133" s="446">
        <v>1</v>
      </c>
      <c r="J133" s="446">
        <v>18</v>
      </c>
      <c r="K133" s="447">
        <v>0</v>
      </c>
      <c r="L133" s="455">
        <f t="shared" si="67"/>
        <v>10</v>
      </c>
      <c r="M133" s="456">
        <f t="shared" si="68"/>
        <v>0</v>
      </c>
      <c r="N133" s="425">
        <v>60</v>
      </c>
      <c r="O133" s="450">
        <v>1</v>
      </c>
      <c r="P133" s="451">
        <v>0</v>
      </c>
      <c r="Q133" s="425">
        <v>10</v>
      </c>
      <c r="R133" s="450">
        <v>0.25</v>
      </c>
      <c r="S133" s="451">
        <v>0</v>
      </c>
      <c r="T133" s="473">
        <f t="shared" si="69"/>
        <v>22.5</v>
      </c>
      <c r="U133" s="453">
        <f t="shared" si="70"/>
        <v>18</v>
      </c>
      <c r="V133" s="451">
        <f t="shared" si="71"/>
        <v>4.5</v>
      </c>
      <c r="W133" s="474">
        <f t="shared" si="72"/>
        <v>22.5</v>
      </c>
    </row>
    <row r="134" spans="1:23" outlineLevel="2" x14ac:dyDescent="0.2">
      <c r="A134" s="471" t="s">
        <v>311</v>
      </c>
      <c r="B134" s="430" t="s">
        <v>75</v>
      </c>
      <c r="C134" s="430" t="s">
        <v>43</v>
      </c>
      <c r="D134" s="430" t="s">
        <v>312</v>
      </c>
      <c r="E134" s="430" t="s">
        <v>313</v>
      </c>
      <c r="F134" s="430" t="s">
        <v>314</v>
      </c>
      <c r="G134" s="472">
        <v>6</v>
      </c>
      <c r="H134" s="430" t="s">
        <v>42</v>
      </c>
      <c r="I134" s="446">
        <v>1</v>
      </c>
      <c r="J134" s="446">
        <v>9</v>
      </c>
      <c r="K134" s="447">
        <v>9</v>
      </c>
      <c r="L134" s="455">
        <f t="shared" si="67"/>
        <v>5</v>
      </c>
      <c r="M134" s="456">
        <f t="shared" si="68"/>
        <v>5</v>
      </c>
      <c r="N134" s="425">
        <v>40</v>
      </c>
      <c r="O134" s="450">
        <v>1</v>
      </c>
      <c r="P134" s="451">
        <v>2</v>
      </c>
      <c r="Q134" s="425">
        <v>20</v>
      </c>
      <c r="R134" s="450">
        <v>0.25</v>
      </c>
      <c r="S134" s="451">
        <v>1</v>
      </c>
      <c r="T134" s="473">
        <f t="shared" si="69"/>
        <v>38.25</v>
      </c>
      <c r="U134" s="453">
        <f t="shared" si="70"/>
        <v>27</v>
      </c>
      <c r="V134" s="451">
        <f t="shared" si="71"/>
        <v>11.25</v>
      </c>
      <c r="W134" s="474">
        <f t="shared" si="72"/>
        <v>38.25</v>
      </c>
    </row>
    <row r="135" spans="1:23" outlineLevel="2" x14ac:dyDescent="0.2">
      <c r="A135" s="443" t="s">
        <v>557</v>
      </c>
      <c r="B135" s="430" t="s">
        <v>75</v>
      </c>
      <c r="C135" s="430" t="s">
        <v>43</v>
      </c>
      <c r="D135" s="430" t="s">
        <v>341</v>
      </c>
      <c r="E135" s="430" t="s">
        <v>342</v>
      </c>
      <c r="F135" s="430" t="s">
        <v>343</v>
      </c>
      <c r="G135" s="472">
        <v>6</v>
      </c>
      <c r="H135" s="430" t="s">
        <v>42</v>
      </c>
      <c r="I135" s="446">
        <v>1</v>
      </c>
      <c r="J135" s="446">
        <v>15.75</v>
      </c>
      <c r="K135" s="447">
        <v>2.25</v>
      </c>
      <c r="L135" s="455">
        <f t="shared" si="67"/>
        <v>8.75</v>
      </c>
      <c r="M135" s="456">
        <f t="shared" si="68"/>
        <v>1.25</v>
      </c>
      <c r="N135" s="425">
        <v>60</v>
      </c>
      <c r="O135" s="450">
        <v>1</v>
      </c>
      <c r="P135" s="451">
        <v>3</v>
      </c>
      <c r="Q135" s="425">
        <v>12</v>
      </c>
      <c r="R135" s="450">
        <v>0.25</v>
      </c>
      <c r="S135" s="451">
        <v>1</v>
      </c>
      <c r="T135" s="473">
        <f t="shared" si="69"/>
        <v>28.6875</v>
      </c>
      <c r="U135" s="453">
        <f t="shared" si="70"/>
        <v>22.5</v>
      </c>
      <c r="V135" s="451">
        <f t="shared" si="71"/>
        <v>6.1875</v>
      </c>
      <c r="W135" s="474">
        <f t="shared" si="72"/>
        <v>28.6875</v>
      </c>
    </row>
    <row r="136" spans="1:23" outlineLevel="1" x14ac:dyDescent="0.2">
      <c r="A136" s="443"/>
      <c r="B136" s="430"/>
      <c r="C136" s="430" t="s">
        <v>690</v>
      </c>
      <c r="D136" s="430"/>
      <c r="E136" s="430"/>
      <c r="F136" s="430"/>
      <c r="G136" s="472"/>
      <c r="H136" s="430"/>
      <c r="I136" s="446"/>
      <c r="J136" s="446"/>
      <c r="K136" s="447"/>
      <c r="L136" s="455"/>
      <c r="M136" s="456"/>
      <c r="N136" s="425"/>
      <c r="O136" s="450"/>
      <c r="P136" s="451"/>
      <c r="Q136" s="425"/>
      <c r="R136" s="450"/>
      <c r="S136" s="451"/>
      <c r="T136" s="473"/>
      <c r="U136" s="453">
        <f>SUBTOTAL(9,U127:U135)</f>
        <v>117</v>
      </c>
      <c r="V136" s="451">
        <f>SUBTOTAL(9,V127:V135)</f>
        <v>32.512500000000003</v>
      </c>
      <c r="W136" s="474">
        <f>SUBTOTAL(9,W127:W135)</f>
        <v>149.51249999999999</v>
      </c>
    </row>
    <row r="137" spans="1:23" outlineLevel="2" x14ac:dyDescent="0.2">
      <c r="A137" s="471" t="s">
        <v>315</v>
      </c>
      <c r="B137" s="430" t="s">
        <v>75</v>
      </c>
      <c r="C137" s="430" t="s">
        <v>14</v>
      </c>
      <c r="D137" s="430" t="s">
        <v>316</v>
      </c>
      <c r="E137" s="430" t="s">
        <v>317</v>
      </c>
      <c r="F137" s="430" t="s">
        <v>318</v>
      </c>
      <c r="G137" s="472">
        <v>6</v>
      </c>
      <c r="H137" s="430" t="s">
        <v>42</v>
      </c>
      <c r="I137" s="446">
        <v>1</v>
      </c>
      <c r="J137" s="446">
        <v>9</v>
      </c>
      <c r="K137" s="447">
        <v>9</v>
      </c>
      <c r="L137" s="455">
        <f>J137*10/3/G137</f>
        <v>5</v>
      </c>
      <c r="M137" s="456">
        <f>K137*10/3/G137</f>
        <v>5</v>
      </c>
      <c r="N137" s="425">
        <v>10</v>
      </c>
      <c r="O137" s="450">
        <v>0.4</v>
      </c>
      <c r="P137" s="451">
        <v>0.5</v>
      </c>
      <c r="Q137" s="425">
        <v>40</v>
      </c>
      <c r="R137" s="450">
        <v>1</v>
      </c>
      <c r="S137" s="451">
        <v>2</v>
      </c>
      <c r="T137" s="473">
        <f>J137*(O137+R137)+K137*(P137+S137)</f>
        <v>35.1</v>
      </c>
      <c r="U137" s="453">
        <f>J137*O137+K137*P137</f>
        <v>8.1</v>
      </c>
      <c r="V137" s="451">
        <f>J137*R137+K137*S137</f>
        <v>27</v>
      </c>
      <c r="W137" s="474">
        <f>T137</f>
        <v>35.1</v>
      </c>
    </row>
    <row r="138" spans="1:23" outlineLevel="2" x14ac:dyDescent="0.2">
      <c r="A138" s="443" t="s">
        <v>556</v>
      </c>
      <c r="B138" s="430" t="s">
        <v>75</v>
      </c>
      <c r="C138" s="430" t="s">
        <v>14</v>
      </c>
      <c r="D138" s="430" t="s">
        <v>451</v>
      </c>
      <c r="E138" s="430" t="s">
        <v>452</v>
      </c>
      <c r="F138" s="430" t="s">
        <v>453</v>
      </c>
      <c r="G138" s="472">
        <v>6</v>
      </c>
      <c r="H138" s="430" t="s">
        <v>42</v>
      </c>
      <c r="I138" s="446">
        <v>1</v>
      </c>
      <c r="J138" s="446">
        <v>15.75</v>
      </c>
      <c r="K138" s="447">
        <v>2.25</v>
      </c>
      <c r="L138" s="455">
        <f>J138*10/3/G138</f>
        <v>8.75</v>
      </c>
      <c r="M138" s="456">
        <f>K138*10/3/G138</f>
        <v>1.25</v>
      </c>
      <c r="N138" s="425">
        <v>20</v>
      </c>
      <c r="O138" s="450">
        <v>0.33</v>
      </c>
      <c r="P138" s="451">
        <v>1</v>
      </c>
      <c r="Q138" s="425">
        <v>20</v>
      </c>
      <c r="R138" s="450">
        <v>0.75</v>
      </c>
      <c r="S138" s="451">
        <v>1</v>
      </c>
      <c r="T138" s="473">
        <f>J138*(O138+R138)+K138*(P138+S138)</f>
        <v>21.51</v>
      </c>
      <c r="U138" s="453">
        <f>J138*O138+K138*P138</f>
        <v>7.4475000000000007</v>
      </c>
      <c r="V138" s="451">
        <f>J138*R138+K138*S138</f>
        <v>14.0625</v>
      </c>
      <c r="W138" s="474">
        <f>T138</f>
        <v>21.51</v>
      </c>
    </row>
    <row r="139" spans="1:23" outlineLevel="2" x14ac:dyDescent="0.2">
      <c r="A139" s="443" t="s">
        <v>556</v>
      </c>
      <c r="B139" s="430" t="s">
        <v>75</v>
      </c>
      <c r="C139" s="430" t="s">
        <v>14</v>
      </c>
      <c r="D139" s="430" t="s">
        <v>454</v>
      </c>
      <c r="E139" s="430" t="s">
        <v>455</v>
      </c>
      <c r="F139" s="430" t="s">
        <v>456</v>
      </c>
      <c r="G139" s="472">
        <v>6</v>
      </c>
      <c r="H139" s="430" t="s">
        <v>42</v>
      </c>
      <c r="I139" s="446">
        <v>1</v>
      </c>
      <c r="J139" s="446">
        <v>15.75</v>
      </c>
      <c r="K139" s="447">
        <v>2.25</v>
      </c>
      <c r="L139" s="455">
        <f>J139*10/3/G139</f>
        <v>8.75</v>
      </c>
      <c r="M139" s="456">
        <f>K139*10/3/G139</f>
        <v>1.25</v>
      </c>
      <c r="N139" s="425">
        <v>20</v>
      </c>
      <c r="O139" s="450">
        <v>0.5</v>
      </c>
      <c r="P139" s="451">
        <v>1</v>
      </c>
      <c r="Q139" s="425">
        <v>20</v>
      </c>
      <c r="R139" s="450">
        <v>0.75</v>
      </c>
      <c r="S139" s="451">
        <v>1</v>
      </c>
      <c r="T139" s="473">
        <f>J139*(O139+R139)+K139*(P139+S139)</f>
        <v>24.1875</v>
      </c>
      <c r="U139" s="453">
        <f>J139*O139+K139*P139</f>
        <v>10.125</v>
      </c>
      <c r="V139" s="451">
        <f>J139*R139+K139*S139</f>
        <v>14.0625</v>
      </c>
      <c r="W139" s="474">
        <f>T139</f>
        <v>24.1875</v>
      </c>
    </row>
    <row r="140" spans="1:23" outlineLevel="2" x14ac:dyDescent="0.2">
      <c r="A140" s="443" t="s">
        <v>557</v>
      </c>
      <c r="B140" s="430" t="s">
        <v>75</v>
      </c>
      <c r="C140" s="430" t="s">
        <v>14</v>
      </c>
      <c r="D140" s="430" t="s">
        <v>344</v>
      </c>
      <c r="E140" s="430" t="s">
        <v>345</v>
      </c>
      <c r="F140" s="430" t="s">
        <v>346</v>
      </c>
      <c r="G140" s="472">
        <v>6</v>
      </c>
      <c r="H140" s="430" t="s">
        <v>42</v>
      </c>
      <c r="I140" s="446">
        <v>1</v>
      </c>
      <c r="J140" s="446">
        <v>15.75</v>
      </c>
      <c r="K140" s="447">
        <v>2.25</v>
      </c>
      <c r="L140" s="455">
        <f>J140*10/3/G140</f>
        <v>8.75</v>
      </c>
      <c r="M140" s="456">
        <f>K140*10/3/G140</f>
        <v>1.25</v>
      </c>
      <c r="N140" s="425">
        <v>10</v>
      </c>
      <c r="O140" s="450">
        <v>0.4</v>
      </c>
      <c r="P140" s="451">
        <v>0.5</v>
      </c>
      <c r="Q140" s="425">
        <v>30</v>
      </c>
      <c r="R140" s="450">
        <v>1</v>
      </c>
      <c r="S140" s="451">
        <v>1.5</v>
      </c>
      <c r="T140" s="473">
        <f>J140*(O140+R140)+K140*(P140+S140)</f>
        <v>26.549999999999997</v>
      </c>
      <c r="U140" s="453">
        <f>J140*O140+K140*P140</f>
        <v>7.4250000000000007</v>
      </c>
      <c r="V140" s="451">
        <f>J140*R140+K140*S140</f>
        <v>19.125</v>
      </c>
      <c r="W140" s="474">
        <f>T140</f>
        <v>26.549999999999997</v>
      </c>
    </row>
    <row r="141" spans="1:23" outlineLevel="2" x14ac:dyDescent="0.2">
      <c r="A141" s="471" t="s">
        <v>74</v>
      </c>
      <c r="B141" s="430" t="s">
        <v>75</v>
      </c>
      <c r="C141" s="430" t="s">
        <v>14</v>
      </c>
      <c r="D141" s="430" t="s">
        <v>76</v>
      </c>
      <c r="E141" s="430" t="s">
        <v>77</v>
      </c>
      <c r="F141" s="430" t="s">
        <v>78</v>
      </c>
      <c r="G141" s="472">
        <v>6</v>
      </c>
      <c r="H141" s="430" t="s">
        <v>79</v>
      </c>
      <c r="I141" s="446">
        <v>1</v>
      </c>
      <c r="J141" s="446">
        <v>9</v>
      </c>
      <c r="K141" s="447">
        <v>9</v>
      </c>
      <c r="L141" s="455">
        <f>J141*10/3/G141</f>
        <v>5</v>
      </c>
      <c r="M141" s="456">
        <f>K141*10/3/G141</f>
        <v>5</v>
      </c>
      <c r="N141" s="425">
        <v>15</v>
      </c>
      <c r="O141" s="450">
        <v>0.33</v>
      </c>
      <c r="P141" s="451">
        <v>1</v>
      </c>
      <c r="Q141" s="425">
        <v>30</v>
      </c>
      <c r="R141" s="450">
        <v>0.75</v>
      </c>
      <c r="S141" s="451">
        <v>2</v>
      </c>
      <c r="T141" s="473">
        <f>J141*(O141+R141)+K141*(P141+S141)</f>
        <v>36.72</v>
      </c>
      <c r="U141" s="453">
        <f>J141*O141+K141*P141</f>
        <v>11.97</v>
      </c>
      <c r="V141" s="451">
        <f>J141*R141+K141*S141</f>
        <v>24.75</v>
      </c>
      <c r="W141" s="474">
        <f>T141</f>
        <v>36.72</v>
      </c>
    </row>
    <row r="142" spans="1:23" outlineLevel="1" x14ac:dyDescent="0.2">
      <c r="A142" s="471"/>
      <c r="B142" s="430"/>
      <c r="C142" s="430" t="s">
        <v>691</v>
      </c>
      <c r="D142" s="430"/>
      <c r="E142" s="430"/>
      <c r="F142" s="430"/>
      <c r="G142" s="472"/>
      <c r="H142" s="430"/>
      <c r="I142" s="446"/>
      <c r="J142" s="446"/>
      <c r="K142" s="447"/>
      <c r="L142" s="455"/>
      <c r="M142" s="456"/>
      <c r="N142" s="425"/>
      <c r="O142" s="450"/>
      <c r="P142" s="451"/>
      <c r="Q142" s="425"/>
      <c r="R142" s="450"/>
      <c r="S142" s="451"/>
      <c r="T142" s="473"/>
      <c r="U142" s="453">
        <f>SUBTOTAL(9,U137:U141)</f>
        <v>45.067499999999995</v>
      </c>
      <c r="V142" s="451">
        <f>SUBTOTAL(9,V137:V141)</f>
        <v>99</v>
      </c>
      <c r="W142" s="474">
        <f>SUBTOTAL(9,W137:W141)</f>
        <v>144.0675</v>
      </c>
    </row>
    <row r="143" spans="1:23" outlineLevel="2" x14ac:dyDescent="0.2">
      <c r="A143" s="471" t="s">
        <v>406</v>
      </c>
      <c r="B143" s="430" t="s">
        <v>75</v>
      </c>
      <c r="C143" s="430" t="s">
        <v>18</v>
      </c>
      <c r="D143" s="430" t="s">
        <v>407</v>
      </c>
      <c r="E143" s="430" t="s">
        <v>408</v>
      </c>
      <c r="F143" s="430" t="s">
        <v>409</v>
      </c>
      <c r="G143" s="472">
        <v>6</v>
      </c>
      <c r="H143" s="430" t="s">
        <v>42</v>
      </c>
      <c r="I143" s="446">
        <v>1</v>
      </c>
      <c r="J143" s="446">
        <v>9</v>
      </c>
      <c r="K143" s="447">
        <v>9</v>
      </c>
      <c r="L143" s="455">
        <f>J143*10/3/G143</f>
        <v>5</v>
      </c>
      <c r="M143" s="456">
        <f>K143*10/3/G143</f>
        <v>5</v>
      </c>
      <c r="N143" s="425">
        <v>30</v>
      </c>
      <c r="O143" s="450">
        <v>1</v>
      </c>
      <c r="P143" s="451">
        <v>1</v>
      </c>
      <c r="Q143" s="425">
        <v>0</v>
      </c>
      <c r="R143" s="450">
        <v>0</v>
      </c>
      <c r="S143" s="451">
        <v>0</v>
      </c>
      <c r="T143" s="473">
        <f>J143*(O143+R143)+K143*(P143+S143)</f>
        <v>18</v>
      </c>
      <c r="U143" s="453">
        <f>J143*O143+K143*P143</f>
        <v>18</v>
      </c>
      <c r="V143" s="451">
        <f>J143*R143+K143*S143</f>
        <v>0</v>
      </c>
      <c r="W143" s="474">
        <f>T143</f>
        <v>18</v>
      </c>
    </row>
    <row r="144" spans="1:23" outlineLevel="2" x14ac:dyDescent="0.2">
      <c r="A144" s="443" t="s">
        <v>556</v>
      </c>
      <c r="B144" s="430" t="s">
        <v>75</v>
      </c>
      <c r="C144" s="430" t="s">
        <v>18</v>
      </c>
      <c r="D144" s="430" t="s">
        <v>457</v>
      </c>
      <c r="E144" s="430" t="s">
        <v>458</v>
      </c>
      <c r="F144" s="430" t="s">
        <v>459</v>
      </c>
      <c r="G144" s="472">
        <v>6</v>
      </c>
      <c r="H144" s="430" t="s">
        <v>42</v>
      </c>
      <c r="I144" s="446">
        <v>1</v>
      </c>
      <c r="J144" s="446">
        <v>13.5</v>
      </c>
      <c r="K144" s="447">
        <v>4.5</v>
      </c>
      <c r="L144" s="455">
        <f>J144*10/3/G144</f>
        <v>7.5</v>
      </c>
      <c r="M144" s="456">
        <f>K144*10/3/G144</f>
        <v>2.5</v>
      </c>
      <c r="N144" s="425">
        <v>40</v>
      </c>
      <c r="O144" s="450">
        <v>0.6</v>
      </c>
      <c r="P144" s="451">
        <v>2</v>
      </c>
      <c r="Q144" s="425">
        <v>0</v>
      </c>
      <c r="R144" s="450">
        <v>0</v>
      </c>
      <c r="S144" s="451">
        <v>0</v>
      </c>
      <c r="T144" s="473">
        <f>J144*(O144+R144)+K144*(P144+S144)</f>
        <v>17.100000000000001</v>
      </c>
      <c r="U144" s="453">
        <f>J144*O144+K144*P144</f>
        <v>17.100000000000001</v>
      </c>
      <c r="V144" s="451">
        <f>J144*R144+K144*S144</f>
        <v>0</v>
      </c>
      <c r="W144" s="474">
        <f>T144</f>
        <v>17.100000000000001</v>
      </c>
    </row>
    <row r="145" spans="1:23" outlineLevel="2" x14ac:dyDescent="0.2">
      <c r="A145" s="471" t="s">
        <v>170</v>
      </c>
      <c r="B145" s="430" t="s">
        <v>75</v>
      </c>
      <c r="C145" s="430" t="s">
        <v>18</v>
      </c>
      <c r="D145" s="430" t="s">
        <v>171</v>
      </c>
      <c r="E145" s="430" t="s">
        <v>172</v>
      </c>
      <c r="F145" s="430" t="s">
        <v>173</v>
      </c>
      <c r="G145" s="472">
        <v>6</v>
      </c>
      <c r="H145" s="430" t="s">
        <v>79</v>
      </c>
      <c r="I145" s="446">
        <v>1</v>
      </c>
      <c r="J145" s="446">
        <v>13.5</v>
      </c>
      <c r="K145" s="447">
        <v>4.5</v>
      </c>
      <c r="L145" s="455">
        <f>J145*10/3/G145</f>
        <v>7.5</v>
      </c>
      <c r="M145" s="456">
        <f>K145*10/3/G145</f>
        <v>2.5</v>
      </c>
      <c r="N145" s="425">
        <v>32</v>
      </c>
      <c r="O145" s="450">
        <v>0.6</v>
      </c>
      <c r="P145" s="451">
        <v>2</v>
      </c>
      <c r="Q145" s="425">
        <v>0</v>
      </c>
      <c r="R145" s="450">
        <v>0</v>
      </c>
      <c r="S145" s="451">
        <v>0</v>
      </c>
      <c r="T145" s="473">
        <f>J145*(O145+R145)+K145*(P145+S145)</f>
        <v>17.100000000000001</v>
      </c>
      <c r="U145" s="453">
        <f>J145*O145+K145*P145</f>
        <v>17.100000000000001</v>
      </c>
      <c r="V145" s="451">
        <f>J145*R145+K145*S145</f>
        <v>0</v>
      </c>
      <c r="W145" s="474">
        <f>T145</f>
        <v>17.100000000000001</v>
      </c>
    </row>
    <row r="146" spans="1:23" outlineLevel="2" x14ac:dyDescent="0.2">
      <c r="A146" s="471" t="s">
        <v>390</v>
      </c>
      <c r="B146" s="430" t="s">
        <v>75</v>
      </c>
      <c r="C146" s="430" t="s">
        <v>18</v>
      </c>
      <c r="D146" s="430" t="s">
        <v>391</v>
      </c>
      <c r="E146" s="430" t="s">
        <v>392</v>
      </c>
      <c r="F146" s="430" t="s">
        <v>393</v>
      </c>
      <c r="G146" s="472">
        <v>6</v>
      </c>
      <c r="H146" s="430" t="s">
        <v>79</v>
      </c>
      <c r="I146" s="446">
        <v>1</v>
      </c>
      <c r="J146" s="446">
        <v>15.75</v>
      </c>
      <c r="K146" s="447">
        <v>2.25</v>
      </c>
      <c r="L146" s="455">
        <f>J146*10/3/G146</f>
        <v>8.75</v>
      </c>
      <c r="M146" s="456">
        <f>K146*10/3/G146</f>
        <v>1.25</v>
      </c>
      <c r="N146" s="425">
        <v>30</v>
      </c>
      <c r="O146" s="450">
        <v>0.6</v>
      </c>
      <c r="P146" s="451">
        <v>2</v>
      </c>
      <c r="Q146" s="425">
        <v>0</v>
      </c>
      <c r="R146" s="450">
        <v>0</v>
      </c>
      <c r="S146" s="451">
        <v>0</v>
      </c>
      <c r="T146" s="473">
        <f>J146*(O146+R146)+K146*(P146+S146)</f>
        <v>13.95</v>
      </c>
      <c r="U146" s="453">
        <f>J146*O146+K146*P146</f>
        <v>13.95</v>
      </c>
      <c r="V146" s="451">
        <f>J146*R146+K146*S146</f>
        <v>0</v>
      </c>
      <c r="W146" s="474">
        <f>T146</f>
        <v>13.95</v>
      </c>
    </row>
    <row r="147" spans="1:23" outlineLevel="2" x14ac:dyDescent="0.2">
      <c r="A147" s="471" t="s">
        <v>390</v>
      </c>
      <c r="B147" s="430" t="s">
        <v>75</v>
      </c>
      <c r="C147" s="430" t="s">
        <v>18</v>
      </c>
      <c r="D147" s="430" t="s">
        <v>394</v>
      </c>
      <c r="E147" s="430" t="s">
        <v>395</v>
      </c>
      <c r="F147" s="430" t="s">
        <v>396</v>
      </c>
      <c r="G147" s="472">
        <v>6</v>
      </c>
      <c r="H147" s="430" t="s">
        <v>79</v>
      </c>
      <c r="I147" s="446">
        <v>1</v>
      </c>
      <c r="J147" s="446">
        <v>15.75</v>
      </c>
      <c r="K147" s="447">
        <v>2.25</v>
      </c>
      <c r="L147" s="455">
        <f>J147*10/3/G147</f>
        <v>8.75</v>
      </c>
      <c r="M147" s="456">
        <f>K147*10/3/G147</f>
        <v>1.25</v>
      </c>
      <c r="N147" s="425">
        <v>30</v>
      </c>
      <c r="O147" s="450">
        <v>0.6</v>
      </c>
      <c r="P147" s="451">
        <v>2</v>
      </c>
      <c r="Q147" s="425">
        <v>0</v>
      </c>
      <c r="R147" s="450">
        <v>0</v>
      </c>
      <c r="S147" s="451">
        <v>0</v>
      </c>
      <c r="T147" s="473">
        <f>J147*(O147+R147)+K147*(P147+S147)</f>
        <v>13.95</v>
      </c>
      <c r="U147" s="453">
        <f>J147*O147+K147*P147</f>
        <v>13.95</v>
      </c>
      <c r="V147" s="451">
        <f>J147*R147+K147*S147</f>
        <v>0</v>
      </c>
      <c r="W147" s="474">
        <f>T147</f>
        <v>13.95</v>
      </c>
    </row>
    <row r="148" spans="1:23" outlineLevel="1" x14ac:dyDescent="0.2">
      <c r="A148" s="471"/>
      <c r="B148" s="430"/>
      <c r="C148" s="430" t="s">
        <v>692</v>
      </c>
      <c r="D148" s="430"/>
      <c r="E148" s="430"/>
      <c r="F148" s="430"/>
      <c r="G148" s="472"/>
      <c r="H148" s="430"/>
      <c r="I148" s="446"/>
      <c r="J148" s="446"/>
      <c r="K148" s="447"/>
      <c r="L148" s="455"/>
      <c r="M148" s="456"/>
      <c r="N148" s="425"/>
      <c r="O148" s="450"/>
      <c r="P148" s="451"/>
      <c r="Q148" s="425"/>
      <c r="R148" s="450"/>
      <c r="S148" s="451"/>
      <c r="T148" s="473"/>
      <c r="U148" s="453">
        <f>SUBTOTAL(9,U143:U147)</f>
        <v>80.100000000000009</v>
      </c>
      <c r="V148" s="451">
        <f>SUBTOTAL(9,V143:V147)</f>
        <v>0</v>
      </c>
      <c r="W148" s="474">
        <f>SUBTOTAL(9,W143:W147)</f>
        <v>80.100000000000009</v>
      </c>
    </row>
    <row r="149" spans="1:23" outlineLevel="2" x14ac:dyDescent="0.2">
      <c r="A149" s="471" t="s">
        <v>117</v>
      </c>
      <c r="B149" s="430" t="s">
        <v>75</v>
      </c>
      <c r="C149" s="430" t="s">
        <v>56</v>
      </c>
      <c r="D149" s="430" t="s">
        <v>118</v>
      </c>
      <c r="E149" s="430" t="s">
        <v>119</v>
      </c>
      <c r="F149" s="430" t="s">
        <v>120</v>
      </c>
      <c r="G149" s="472">
        <v>6</v>
      </c>
      <c r="H149" s="430" t="s">
        <v>79</v>
      </c>
      <c r="I149" s="446">
        <v>1</v>
      </c>
      <c r="J149" s="446">
        <v>6.75</v>
      </c>
      <c r="K149" s="447">
        <v>11.25</v>
      </c>
      <c r="L149" s="455">
        <f>J149*10/3/G149</f>
        <v>3.75</v>
      </c>
      <c r="M149" s="456">
        <f>K149*10/3/G149</f>
        <v>6.25</v>
      </c>
      <c r="N149" s="425">
        <v>0</v>
      </c>
      <c r="O149" s="450">
        <v>0</v>
      </c>
      <c r="P149" s="451">
        <v>0</v>
      </c>
      <c r="Q149" s="425">
        <v>40</v>
      </c>
      <c r="R149" s="450">
        <v>1</v>
      </c>
      <c r="S149" s="451">
        <v>2</v>
      </c>
      <c r="T149" s="473">
        <f>J149*(O149+R149)+K149*(P149+S149)</f>
        <v>29.25</v>
      </c>
      <c r="U149" s="453">
        <f>J149*O149+K149*P149</f>
        <v>0</v>
      </c>
      <c r="V149" s="451">
        <f>J149*R149+K149*S149</f>
        <v>29.25</v>
      </c>
      <c r="W149" s="474">
        <f>T149</f>
        <v>29.25</v>
      </c>
    </row>
    <row r="150" spans="1:23" outlineLevel="2" x14ac:dyDescent="0.2">
      <c r="A150" s="471" t="s">
        <v>279</v>
      </c>
      <c r="B150" s="430" t="s">
        <v>75</v>
      </c>
      <c r="C150" s="430" t="s">
        <v>56</v>
      </c>
      <c r="D150" s="430" t="s">
        <v>280</v>
      </c>
      <c r="E150" s="430" t="s">
        <v>281</v>
      </c>
      <c r="F150" s="430" t="s">
        <v>282</v>
      </c>
      <c r="G150" s="472">
        <v>6</v>
      </c>
      <c r="H150" s="430" t="s">
        <v>79</v>
      </c>
      <c r="I150" s="446">
        <v>1</v>
      </c>
      <c r="J150" s="446">
        <v>15.75</v>
      </c>
      <c r="K150" s="447">
        <v>2.25</v>
      </c>
      <c r="L150" s="455">
        <f>J150*10/3/G150</f>
        <v>8.75</v>
      </c>
      <c r="M150" s="456">
        <f>K150*10/3/G150</f>
        <v>1.25</v>
      </c>
      <c r="N150" s="425">
        <v>0</v>
      </c>
      <c r="O150" s="450">
        <v>0</v>
      </c>
      <c r="P150" s="451">
        <v>0</v>
      </c>
      <c r="Q150" s="425">
        <v>40</v>
      </c>
      <c r="R150" s="450">
        <v>0.75</v>
      </c>
      <c r="S150" s="451">
        <v>2</v>
      </c>
      <c r="T150" s="473">
        <f>J150*(O150+R150)+K150*(P150+S150)</f>
        <v>16.3125</v>
      </c>
      <c r="U150" s="453">
        <f>J150*O150+K150*P150</f>
        <v>0</v>
      </c>
      <c r="V150" s="451">
        <f>J150*R150+K150*S150</f>
        <v>16.3125</v>
      </c>
      <c r="W150" s="474">
        <f>T150</f>
        <v>16.3125</v>
      </c>
    </row>
    <row r="151" spans="1:23" outlineLevel="2" x14ac:dyDescent="0.2">
      <c r="A151" s="471" t="s">
        <v>230</v>
      </c>
      <c r="B151" s="430" t="s">
        <v>75</v>
      </c>
      <c r="C151" s="430" t="s">
        <v>56</v>
      </c>
      <c r="D151" s="430" t="s">
        <v>238</v>
      </c>
      <c r="E151" s="430" t="s">
        <v>239</v>
      </c>
      <c r="F151" s="430" t="s">
        <v>240</v>
      </c>
      <c r="G151" s="472">
        <v>6</v>
      </c>
      <c r="H151" s="430" t="s">
        <v>79</v>
      </c>
      <c r="I151" s="446">
        <v>1</v>
      </c>
      <c r="J151" s="446">
        <v>13.5</v>
      </c>
      <c r="K151" s="447">
        <v>4.5</v>
      </c>
      <c r="L151" s="455">
        <f>J151*10/3/G151</f>
        <v>7.5</v>
      </c>
      <c r="M151" s="456">
        <f>K151*10/3/G151</f>
        <v>2.5</v>
      </c>
      <c r="N151" s="425">
        <v>0</v>
      </c>
      <c r="O151" s="450">
        <v>0</v>
      </c>
      <c r="P151" s="451">
        <v>0</v>
      </c>
      <c r="Q151" s="425">
        <v>40</v>
      </c>
      <c r="R151" s="450">
        <v>0.75</v>
      </c>
      <c r="S151" s="451">
        <v>2</v>
      </c>
      <c r="T151" s="473">
        <f>J151*(O151+R151)+K151*(P151+S151)</f>
        <v>19.125</v>
      </c>
      <c r="U151" s="453">
        <f>J151*O151+K151*P151</f>
        <v>0</v>
      </c>
      <c r="V151" s="451">
        <f>J151*R151+K151*S151</f>
        <v>19.125</v>
      </c>
      <c r="W151" s="474">
        <f>T151</f>
        <v>19.125</v>
      </c>
    </row>
    <row r="152" spans="1:23" outlineLevel="2" x14ac:dyDescent="0.2">
      <c r="A152" s="471" t="s">
        <v>170</v>
      </c>
      <c r="B152" s="430" t="s">
        <v>75</v>
      </c>
      <c r="C152" s="430" t="s">
        <v>56</v>
      </c>
      <c r="D152" s="430" t="s">
        <v>183</v>
      </c>
      <c r="E152" s="430" t="s">
        <v>184</v>
      </c>
      <c r="F152" s="430" t="s">
        <v>185</v>
      </c>
      <c r="G152" s="472">
        <v>6</v>
      </c>
      <c r="H152" s="430" t="s">
        <v>13</v>
      </c>
      <c r="I152" s="446">
        <v>1</v>
      </c>
      <c r="J152" s="446">
        <v>13.5</v>
      </c>
      <c r="K152" s="447">
        <v>4.5</v>
      </c>
      <c r="L152" s="455">
        <f>J152*10/3/G152</f>
        <v>7.5</v>
      </c>
      <c r="M152" s="456">
        <f>K152*10/3/G152</f>
        <v>2.5</v>
      </c>
      <c r="N152" s="425">
        <v>0</v>
      </c>
      <c r="O152" s="450">
        <v>0</v>
      </c>
      <c r="P152" s="451">
        <v>0</v>
      </c>
      <c r="Q152" s="425">
        <v>27</v>
      </c>
      <c r="R152" s="450">
        <v>1</v>
      </c>
      <c r="S152" s="451">
        <v>3</v>
      </c>
      <c r="T152" s="473">
        <f>J152*(O152+R152)+K152*(P152+S152)</f>
        <v>27</v>
      </c>
      <c r="U152" s="453">
        <f>J152*O152+K152*P152</f>
        <v>0</v>
      </c>
      <c r="V152" s="451">
        <f>J152*R152+K152*S152</f>
        <v>27</v>
      </c>
      <c r="W152" s="474">
        <f>T152</f>
        <v>27</v>
      </c>
    </row>
    <row r="153" spans="1:23" outlineLevel="2" x14ac:dyDescent="0.2">
      <c r="A153" s="471" t="s">
        <v>170</v>
      </c>
      <c r="B153" s="430" t="s">
        <v>75</v>
      </c>
      <c r="C153" s="430" t="s">
        <v>56</v>
      </c>
      <c r="D153" s="430" t="s">
        <v>186</v>
      </c>
      <c r="E153" s="430" t="s">
        <v>187</v>
      </c>
      <c r="F153" s="430" t="s">
        <v>188</v>
      </c>
      <c r="G153" s="472">
        <v>6</v>
      </c>
      <c r="H153" s="430" t="s">
        <v>13</v>
      </c>
      <c r="I153" s="446">
        <v>1</v>
      </c>
      <c r="J153" s="446">
        <v>13.5</v>
      </c>
      <c r="K153" s="447">
        <v>4.5</v>
      </c>
      <c r="L153" s="455">
        <f>J153*10/3/G153</f>
        <v>7.5</v>
      </c>
      <c r="M153" s="456">
        <f>K153*10/3/G153</f>
        <v>2.5</v>
      </c>
      <c r="N153" s="425">
        <v>0</v>
      </c>
      <c r="O153" s="450">
        <v>0</v>
      </c>
      <c r="P153" s="451">
        <v>0</v>
      </c>
      <c r="Q153" s="425">
        <v>30</v>
      </c>
      <c r="R153" s="450">
        <v>1</v>
      </c>
      <c r="S153" s="451">
        <v>2</v>
      </c>
      <c r="T153" s="473">
        <f>J153*(O153+R153)+K153*(P153+S153)</f>
        <v>22.5</v>
      </c>
      <c r="U153" s="453">
        <f>J153*O153+K153*P153</f>
        <v>0</v>
      </c>
      <c r="V153" s="451">
        <f>J153*R153+K153*S153</f>
        <v>22.5</v>
      </c>
      <c r="W153" s="474">
        <f>T153</f>
        <v>22.5</v>
      </c>
    </row>
    <row r="154" spans="1:23" outlineLevel="1" x14ac:dyDescent="0.2">
      <c r="A154" s="471"/>
      <c r="B154" s="430"/>
      <c r="C154" s="430" t="s">
        <v>693</v>
      </c>
      <c r="D154" s="430"/>
      <c r="E154" s="430"/>
      <c r="F154" s="430"/>
      <c r="G154" s="472"/>
      <c r="H154" s="430"/>
      <c r="I154" s="446"/>
      <c r="J154" s="446"/>
      <c r="K154" s="447"/>
      <c r="L154" s="455"/>
      <c r="M154" s="456"/>
      <c r="N154" s="425"/>
      <c r="O154" s="450"/>
      <c r="P154" s="451"/>
      <c r="Q154" s="425"/>
      <c r="R154" s="450"/>
      <c r="S154" s="451"/>
      <c r="T154" s="473"/>
      <c r="U154" s="453">
        <f>SUBTOTAL(9,U149:U153)</f>
        <v>0</v>
      </c>
      <c r="V154" s="451">
        <f>SUBTOTAL(9,V149:V153)</f>
        <v>114.1875</v>
      </c>
      <c r="W154" s="474">
        <f>SUBTOTAL(9,W149:W153)</f>
        <v>114.1875</v>
      </c>
    </row>
    <row r="155" spans="1:23" outlineLevel="2" x14ac:dyDescent="0.2">
      <c r="A155" s="471" t="s">
        <v>170</v>
      </c>
      <c r="B155" s="430" t="s">
        <v>75</v>
      </c>
      <c r="C155" s="430" t="s">
        <v>22</v>
      </c>
      <c r="D155" s="430" t="s">
        <v>174</v>
      </c>
      <c r="E155" s="430" t="s">
        <v>175</v>
      </c>
      <c r="F155" s="430" t="s">
        <v>176</v>
      </c>
      <c r="G155" s="472">
        <v>6</v>
      </c>
      <c r="H155" s="430" t="s">
        <v>79</v>
      </c>
      <c r="I155" s="446">
        <v>0.4</v>
      </c>
      <c r="J155" s="446">
        <f>9*I155</f>
        <v>3.6</v>
      </c>
      <c r="K155" s="447">
        <f>9*I155</f>
        <v>3.6</v>
      </c>
      <c r="L155" s="455">
        <f t="shared" ref="L155:L160" si="73">J155*10/3/G155</f>
        <v>2</v>
      </c>
      <c r="M155" s="456">
        <f t="shared" ref="M155:M160" si="74">K155*10/3/G155</f>
        <v>2</v>
      </c>
      <c r="N155" s="425">
        <v>20</v>
      </c>
      <c r="O155" s="450">
        <v>0.5</v>
      </c>
      <c r="P155" s="451">
        <v>1</v>
      </c>
      <c r="Q155" s="425">
        <v>0</v>
      </c>
      <c r="R155" s="450">
        <v>0</v>
      </c>
      <c r="S155" s="451">
        <v>0</v>
      </c>
      <c r="T155" s="473">
        <f t="shared" ref="T155:T160" si="75">J155*(O155+R155)+K155*(P155+S155)</f>
        <v>5.4</v>
      </c>
      <c r="U155" s="453">
        <f t="shared" ref="U155:U160" si="76">J155*O155+K155*P155</f>
        <v>5.4</v>
      </c>
      <c r="V155" s="451">
        <f t="shared" ref="V155:V160" si="77">J155*R155+K155*S155</f>
        <v>0</v>
      </c>
      <c r="W155" s="474">
        <f t="shared" ref="W155:W160" si="78">T155</f>
        <v>5.4</v>
      </c>
    </row>
    <row r="156" spans="1:23" outlineLevel="2" x14ac:dyDescent="0.2">
      <c r="A156" s="471" t="s">
        <v>406</v>
      </c>
      <c r="B156" s="430" t="s">
        <v>75</v>
      </c>
      <c r="C156" s="430" t="s">
        <v>22</v>
      </c>
      <c r="D156" s="430" t="s">
        <v>174</v>
      </c>
      <c r="E156" s="430" t="s">
        <v>175</v>
      </c>
      <c r="F156" s="430" t="s">
        <v>176</v>
      </c>
      <c r="G156" s="472">
        <v>6</v>
      </c>
      <c r="H156" s="430" t="s">
        <v>79</v>
      </c>
      <c r="I156" s="446">
        <v>0.6</v>
      </c>
      <c r="J156" s="446">
        <f>9*I156</f>
        <v>5.3999999999999995</v>
      </c>
      <c r="K156" s="447">
        <f>9*I156</f>
        <v>5.3999999999999995</v>
      </c>
      <c r="L156" s="455">
        <f t="shared" si="73"/>
        <v>2.9999999999999996</v>
      </c>
      <c r="M156" s="456">
        <f t="shared" si="74"/>
        <v>2.9999999999999996</v>
      </c>
      <c r="N156" s="425">
        <v>20</v>
      </c>
      <c r="O156" s="450">
        <v>0.5</v>
      </c>
      <c r="P156" s="451">
        <v>1</v>
      </c>
      <c r="Q156" s="425">
        <v>0</v>
      </c>
      <c r="R156" s="450">
        <v>0</v>
      </c>
      <c r="S156" s="451">
        <v>0</v>
      </c>
      <c r="T156" s="473">
        <f t="shared" si="75"/>
        <v>8.1</v>
      </c>
      <c r="U156" s="453">
        <f t="shared" si="76"/>
        <v>8.1</v>
      </c>
      <c r="V156" s="451">
        <f t="shared" si="77"/>
        <v>0</v>
      </c>
      <c r="W156" s="474">
        <f t="shared" si="78"/>
        <v>8.1</v>
      </c>
    </row>
    <row r="157" spans="1:23" outlineLevel="2" x14ac:dyDescent="0.2">
      <c r="A157" s="471" t="s">
        <v>230</v>
      </c>
      <c r="B157" s="430" t="s">
        <v>75</v>
      </c>
      <c r="C157" s="430" t="s">
        <v>22</v>
      </c>
      <c r="D157" s="430" t="s">
        <v>241</v>
      </c>
      <c r="E157" s="430" t="s">
        <v>242</v>
      </c>
      <c r="F157" s="430" t="s">
        <v>243</v>
      </c>
      <c r="G157" s="472">
        <v>6</v>
      </c>
      <c r="H157" s="430" t="s">
        <v>13</v>
      </c>
      <c r="I157" s="446">
        <v>1</v>
      </c>
      <c r="J157" s="446">
        <v>9</v>
      </c>
      <c r="K157" s="447">
        <v>9</v>
      </c>
      <c r="L157" s="455">
        <f t="shared" si="73"/>
        <v>5</v>
      </c>
      <c r="M157" s="456">
        <f t="shared" si="74"/>
        <v>5</v>
      </c>
      <c r="N157" s="425">
        <v>15</v>
      </c>
      <c r="O157" s="450">
        <v>1</v>
      </c>
      <c r="P157" s="451">
        <v>1</v>
      </c>
      <c r="Q157" s="425">
        <v>0</v>
      </c>
      <c r="R157" s="450">
        <v>0</v>
      </c>
      <c r="S157" s="451">
        <v>0</v>
      </c>
      <c r="T157" s="473">
        <f t="shared" si="75"/>
        <v>18</v>
      </c>
      <c r="U157" s="453">
        <f t="shared" si="76"/>
        <v>18</v>
      </c>
      <c r="V157" s="451">
        <f t="shared" si="77"/>
        <v>0</v>
      </c>
      <c r="W157" s="474">
        <f t="shared" si="78"/>
        <v>18</v>
      </c>
    </row>
    <row r="158" spans="1:23" outlineLevel="2" x14ac:dyDescent="0.2">
      <c r="A158" s="471" t="s">
        <v>170</v>
      </c>
      <c r="B158" s="430" t="s">
        <v>75</v>
      </c>
      <c r="C158" s="430" t="s">
        <v>22</v>
      </c>
      <c r="D158" s="430" t="s">
        <v>180</v>
      </c>
      <c r="E158" s="430" t="s">
        <v>181</v>
      </c>
      <c r="F158" s="430" t="s">
        <v>182</v>
      </c>
      <c r="G158" s="472">
        <v>6</v>
      </c>
      <c r="H158" s="430" t="s">
        <v>13</v>
      </c>
      <c r="I158" s="446">
        <v>1</v>
      </c>
      <c r="J158" s="446">
        <v>13.5</v>
      </c>
      <c r="K158" s="447">
        <v>4.5</v>
      </c>
      <c r="L158" s="455">
        <f t="shared" si="73"/>
        <v>7.5</v>
      </c>
      <c r="M158" s="456">
        <f t="shared" si="74"/>
        <v>2.5</v>
      </c>
      <c r="N158" s="425">
        <v>30</v>
      </c>
      <c r="O158" s="450">
        <v>1</v>
      </c>
      <c r="P158" s="451">
        <v>2</v>
      </c>
      <c r="Q158" s="425">
        <v>0</v>
      </c>
      <c r="R158" s="450">
        <v>0</v>
      </c>
      <c r="S158" s="451">
        <v>0</v>
      </c>
      <c r="T158" s="473">
        <f t="shared" si="75"/>
        <v>22.5</v>
      </c>
      <c r="U158" s="453">
        <f t="shared" si="76"/>
        <v>22.5</v>
      </c>
      <c r="V158" s="451">
        <f t="shared" si="77"/>
        <v>0</v>
      </c>
      <c r="W158" s="474">
        <f t="shared" si="78"/>
        <v>22.5</v>
      </c>
    </row>
    <row r="159" spans="1:23" outlineLevel="2" x14ac:dyDescent="0.2">
      <c r="A159" s="471" t="s">
        <v>117</v>
      </c>
      <c r="B159" s="430" t="s">
        <v>75</v>
      </c>
      <c r="C159" s="430" t="s">
        <v>22</v>
      </c>
      <c r="D159" s="430" t="s">
        <v>121</v>
      </c>
      <c r="E159" s="430" t="s">
        <v>122</v>
      </c>
      <c r="F159" s="430" t="s">
        <v>123</v>
      </c>
      <c r="G159" s="472">
        <v>6</v>
      </c>
      <c r="H159" s="430" t="s">
        <v>13</v>
      </c>
      <c r="I159" s="446">
        <v>1</v>
      </c>
      <c r="J159" s="446">
        <v>9</v>
      </c>
      <c r="K159" s="447">
        <v>9</v>
      </c>
      <c r="L159" s="455">
        <f t="shared" si="73"/>
        <v>5</v>
      </c>
      <c r="M159" s="456">
        <f t="shared" si="74"/>
        <v>5</v>
      </c>
      <c r="N159" s="425">
        <v>30</v>
      </c>
      <c r="O159" s="450">
        <v>1</v>
      </c>
      <c r="P159" s="451">
        <v>2</v>
      </c>
      <c r="Q159" s="425">
        <v>0</v>
      </c>
      <c r="R159" s="450">
        <v>0</v>
      </c>
      <c r="S159" s="451">
        <v>0</v>
      </c>
      <c r="T159" s="473">
        <f t="shared" si="75"/>
        <v>27</v>
      </c>
      <c r="U159" s="453">
        <f t="shared" si="76"/>
        <v>27</v>
      </c>
      <c r="V159" s="451">
        <f t="shared" si="77"/>
        <v>0</v>
      </c>
      <c r="W159" s="474">
        <f t="shared" si="78"/>
        <v>27</v>
      </c>
    </row>
    <row r="160" spans="1:23" outlineLevel="2" x14ac:dyDescent="0.2">
      <c r="A160" s="471" t="s">
        <v>170</v>
      </c>
      <c r="B160" s="430" t="s">
        <v>75</v>
      </c>
      <c r="C160" s="430" t="s">
        <v>22</v>
      </c>
      <c r="D160" s="430" t="s">
        <v>198</v>
      </c>
      <c r="E160" s="430" t="s">
        <v>199</v>
      </c>
      <c r="F160" s="430" t="s">
        <v>200</v>
      </c>
      <c r="G160" s="472">
        <v>6</v>
      </c>
      <c r="H160" s="430" t="s">
        <v>13</v>
      </c>
      <c r="I160" s="446">
        <v>1</v>
      </c>
      <c r="J160" s="446">
        <v>13.5</v>
      </c>
      <c r="K160" s="447">
        <v>4.5</v>
      </c>
      <c r="L160" s="455">
        <f t="shared" si="73"/>
        <v>7.5</v>
      </c>
      <c r="M160" s="456">
        <f t="shared" si="74"/>
        <v>2.5</v>
      </c>
      <c r="N160" s="425">
        <v>36</v>
      </c>
      <c r="O160" s="450">
        <v>1</v>
      </c>
      <c r="P160" s="451">
        <v>3</v>
      </c>
      <c r="Q160" s="425">
        <v>0</v>
      </c>
      <c r="R160" s="450">
        <v>0</v>
      </c>
      <c r="S160" s="451">
        <v>0</v>
      </c>
      <c r="T160" s="473">
        <f t="shared" si="75"/>
        <v>27</v>
      </c>
      <c r="U160" s="453">
        <f t="shared" si="76"/>
        <v>27</v>
      </c>
      <c r="V160" s="451">
        <f t="shared" si="77"/>
        <v>0</v>
      </c>
      <c r="W160" s="474">
        <f t="shared" si="78"/>
        <v>27</v>
      </c>
    </row>
    <row r="161" spans="1:23" outlineLevel="1" x14ac:dyDescent="0.2">
      <c r="A161" s="471"/>
      <c r="B161" s="430"/>
      <c r="C161" s="430" t="s">
        <v>694</v>
      </c>
      <c r="D161" s="430"/>
      <c r="E161" s="430"/>
      <c r="F161" s="430"/>
      <c r="G161" s="472"/>
      <c r="H161" s="430"/>
      <c r="I161" s="446"/>
      <c r="J161" s="446"/>
      <c r="K161" s="447"/>
      <c r="L161" s="455"/>
      <c r="M161" s="456"/>
      <c r="N161" s="425"/>
      <c r="O161" s="450"/>
      <c r="P161" s="451"/>
      <c r="Q161" s="425"/>
      <c r="R161" s="450"/>
      <c r="S161" s="451"/>
      <c r="T161" s="473"/>
      <c r="U161" s="453">
        <f>SUBTOTAL(9,U155:U160)</f>
        <v>108</v>
      </c>
      <c r="V161" s="451">
        <f>SUBTOTAL(9,V155:V160)</f>
        <v>0</v>
      </c>
      <c r="W161" s="474">
        <f>SUBTOTAL(9,W155:W160)</f>
        <v>108</v>
      </c>
    </row>
    <row r="162" spans="1:23" outlineLevel="2" x14ac:dyDescent="0.2">
      <c r="A162" s="471" t="s">
        <v>170</v>
      </c>
      <c r="B162" s="430" t="s">
        <v>75</v>
      </c>
      <c r="C162" s="430" t="s">
        <v>38</v>
      </c>
      <c r="D162" s="430" t="s">
        <v>189</v>
      </c>
      <c r="E162" s="430" t="s">
        <v>190</v>
      </c>
      <c r="F162" s="430" t="s">
        <v>191</v>
      </c>
      <c r="G162" s="472">
        <v>6</v>
      </c>
      <c r="H162" s="430" t="s">
        <v>13</v>
      </c>
      <c r="I162" s="446">
        <v>1</v>
      </c>
      <c r="J162" s="446">
        <v>9</v>
      </c>
      <c r="K162" s="447">
        <v>9</v>
      </c>
      <c r="L162" s="455">
        <f>J162*10/3/G162</f>
        <v>5</v>
      </c>
      <c r="M162" s="456">
        <f>K162*10/3/G162</f>
        <v>5</v>
      </c>
      <c r="N162" s="425">
        <v>0</v>
      </c>
      <c r="O162" s="450">
        <v>0</v>
      </c>
      <c r="P162" s="451">
        <v>0</v>
      </c>
      <c r="Q162" s="425">
        <v>24</v>
      </c>
      <c r="R162" s="450">
        <v>2</v>
      </c>
      <c r="S162" s="451">
        <v>2</v>
      </c>
      <c r="T162" s="473">
        <f>J162*(O162+R162)+K162*(P162+S162)</f>
        <v>36</v>
      </c>
      <c r="U162" s="453">
        <f>J162*O162+K162*P162</f>
        <v>0</v>
      </c>
      <c r="V162" s="451">
        <f>J162*R162+K162*S162</f>
        <v>36</v>
      </c>
      <c r="W162" s="474">
        <f>T162</f>
        <v>36</v>
      </c>
    </row>
    <row r="163" spans="1:23" outlineLevel="2" x14ac:dyDescent="0.2">
      <c r="A163" s="471" t="s">
        <v>170</v>
      </c>
      <c r="B163" s="430" t="s">
        <v>75</v>
      </c>
      <c r="C163" s="430" t="s">
        <v>38</v>
      </c>
      <c r="D163" s="430" t="s">
        <v>192</v>
      </c>
      <c r="E163" s="430" t="s">
        <v>193</v>
      </c>
      <c r="F163" s="430" t="s">
        <v>194</v>
      </c>
      <c r="G163" s="472">
        <v>6</v>
      </c>
      <c r="H163" s="430" t="s">
        <v>13</v>
      </c>
      <c r="I163" s="446">
        <v>1</v>
      </c>
      <c r="J163" s="446">
        <v>13.5</v>
      </c>
      <c r="K163" s="447">
        <v>4.5</v>
      </c>
      <c r="L163" s="455">
        <f>J163*10/3/G163</f>
        <v>7.5</v>
      </c>
      <c r="M163" s="456">
        <f>K163*10/3/G163</f>
        <v>2.5</v>
      </c>
      <c r="N163" s="425">
        <v>0</v>
      </c>
      <c r="O163" s="450">
        <v>0</v>
      </c>
      <c r="P163" s="451">
        <v>0</v>
      </c>
      <c r="Q163" s="425">
        <v>24</v>
      </c>
      <c r="R163" s="450">
        <v>1</v>
      </c>
      <c r="S163" s="451">
        <v>2</v>
      </c>
      <c r="T163" s="473">
        <f>J163*(O163+R163)+K163*(P163+S163)</f>
        <v>22.5</v>
      </c>
      <c r="U163" s="453">
        <f>J163*O163+K163*P163</f>
        <v>0</v>
      </c>
      <c r="V163" s="451">
        <f>J163*R163+K163*S163</f>
        <v>22.5</v>
      </c>
      <c r="W163" s="474">
        <f>T163</f>
        <v>22.5</v>
      </c>
    </row>
    <row r="164" spans="1:23" outlineLevel="2" x14ac:dyDescent="0.2">
      <c r="A164" s="471" t="s">
        <v>170</v>
      </c>
      <c r="B164" s="430" t="s">
        <v>75</v>
      </c>
      <c r="C164" s="430" t="s">
        <v>38</v>
      </c>
      <c r="D164" s="430" t="s">
        <v>195</v>
      </c>
      <c r="E164" s="430" t="s">
        <v>196</v>
      </c>
      <c r="F164" s="430" t="s">
        <v>197</v>
      </c>
      <c r="G164" s="472">
        <v>6</v>
      </c>
      <c r="H164" s="430" t="s">
        <v>13</v>
      </c>
      <c r="I164" s="446">
        <v>1</v>
      </c>
      <c r="J164" s="446">
        <v>13.5</v>
      </c>
      <c r="K164" s="447">
        <v>4.5</v>
      </c>
      <c r="L164" s="455">
        <f>J164*10/3/G164</f>
        <v>7.5</v>
      </c>
      <c r="M164" s="456">
        <f>K164*10/3/G164</f>
        <v>2.5</v>
      </c>
      <c r="N164" s="425">
        <v>0</v>
      </c>
      <c r="O164" s="450">
        <v>0</v>
      </c>
      <c r="P164" s="451">
        <v>0</v>
      </c>
      <c r="Q164" s="425">
        <v>24</v>
      </c>
      <c r="R164" s="450">
        <v>1</v>
      </c>
      <c r="S164" s="451">
        <v>2</v>
      </c>
      <c r="T164" s="473">
        <f>J164*(O164+R164)+K164*(P164+S164)</f>
        <v>22.5</v>
      </c>
      <c r="U164" s="453">
        <f>J164*O164+K164*P164</f>
        <v>0</v>
      </c>
      <c r="V164" s="451">
        <f>J164*R164+K164*S164</f>
        <v>22.5</v>
      </c>
      <c r="W164" s="474">
        <f>T164</f>
        <v>22.5</v>
      </c>
    </row>
    <row r="165" spans="1:23" outlineLevel="2" x14ac:dyDescent="0.2">
      <c r="A165" s="471" t="s">
        <v>170</v>
      </c>
      <c r="B165" s="430" t="s">
        <v>75</v>
      </c>
      <c r="C165" s="430" t="s">
        <v>38</v>
      </c>
      <c r="D165" s="430" t="s">
        <v>201</v>
      </c>
      <c r="E165" s="430" t="s">
        <v>202</v>
      </c>
      <c r="F165" s="430" t="s">
        <v>203</v>
      </c>
      <c r="G165" s="472">
        <v>6</v>
      </c>
      <c r="H165" s="430" t="s">
        <v>13</v>
      </c>
      <c r="I165" s="446">
        <v>1</v>
      </c>
      <c r="J165" s="446">
        <v>13.5</v>
      </c>
      <c r="K165" s="447">
        <v>4.5</v>
      </c>
      <c r="L165" s="455">
        <f>J165*10/3/G165</f>
        <v>7.5</v>
      </c>
      <c r="M165" s="456">
        <f>K165*10/3/G165</f>
        <v>2.5</v>
      </c>
      <c r="N165" s="425">
        <v>0</v>
      </c>
      <c r="O165" s="450">
        <v>0</v>
      </c>
      <c r="P165" s="451">
        <v>0</v>
      </c>
      <c r="Q165" s="425">
        <v>24</v>
      </c>
      <c r="R165" s="450">
        <v>1</v>
      </c>
      <c r="S165" s="451">
        <v>2</v>
      </c>
      <c r="T165" s="473">
        <f>J165*(O165+R165)+K165*(P165+S165)</f>
        <v>22.5</v>
      </c>
      <c r="U165" s="453">
        <f>J165*O165+K165*P165</f>
        <v>0</v>
      </c>
      <c r="V165" s="451">
        <f>J165*R165+K165*S165</f>
        <v>22.5</v>
      </c>
      <c r="W165" s="474">
        <f>T165</f>
        <v>22.5</v>
      </c>
    </row>
    <row r="166" spans="1:23" outlineLevel="2" x14ac:dyDescent="0.2">
      <c r="A166" s="471" t="s">
        <v>170</v>
      </c>
      <c r="B166" s="430" t="s">
        <v>75</v>
      </c>
      <c r="C166" s="430" t="s">
        <v>38</v>
      </c>
      <c r="D166" s="430" t="s">
        <v>204</v>
      </c>
      <c r="E166" s="430" t="s">
        <v>205</v>
      </c>
      <c r="F166" s="430" t="s">
        <v>206</v>
      </c>
      <c r="G166" s="472">
        <v>6</v>
      </c>
      <c r="H166" s="430" t="s">
        <v>13</v>
      </c>
      <c r="I166" s="446">
        <v>1</v>
      </c>
      <c r="J166" s="446">
        <v>13.5</v>
      </c>
      <c r="K166" s="447">
        <v>4.5</v>
      </c>
      <c r="L166" s="455">
        <f>J166*10/3/G166</f>
        <v>7.5</v>
      </c>
      <c r="M166" s="456">
        <f>K166*10/3/G166</f>
        <v>2.5</v>
      </c>
      <c r="N166" s="425">
        <v>0</v>
      </c>
      <c r="O166" s="450">
        <v>0</v>
      </c>
      <c r="P166" s="451">
        <v>0</v>
      </c>
      <c r="Q166" s="425">
        <v>27</v>
      </c>
      <c r="R166" s="450">
        <v>1</v>
      </c>
      <c r="S166" s="451">
        <v>3</v>
      </c>
      <c r="T166" s="473">
        <f>J166*(O166+R166)+K166*(P166+S166)</f>
        <v>27</v>
      </c>
      <c r="U166" s="453">
        <f>J166*O166+K166*P166</f>
        <v>0</v>
      </c>
      <c r="V166" s="451">
        <f>J166*R166+K166*S166</f>
        <v>27</v>
      </c>
      <c r="W166" s="474">
        <f>T166</f>
        <v>27</v>
      </c>
    </row>
    <row r="167" spans="1:23" outlineLevel="1" x14ac:dyDescent="0.2">
      <c r="A167" s="471"/>
      <c r="B167" s="430"/>
      <c r="C167" s="430" t="s">
        <v>695</v>
      </c>
      <c r="D167" s="430"/>
      <c r="E167" s="430"/>
      <c r="F167" s="430"/>
      <c r="G167" s="472"/>
      <c r="H167" s="430"/>
      <c r="I167" s="446"/>
      <c r="J167" s="446"/>
      <c r="K167" s="447"/>
      <c r="L167" s="455"/>
      <c r="M167" s="456"/>
      <c r="N167" s="425"/>
      <c r="O167" s="450"/>
      <c r="P167" s="451"/>
      <c r="Q167" s="425"/>
      <c r="R167" s="450"/>
      <c r="S167" s="451"/>
      <c r="T167" s="473"/>
      <c r="U167" s="453">
        <f>SUBTOTAL(9,U162:U166)</f>
        <v>0</v>
      </c>
      <c r="V167" s="451">
        <f>SUBTOTAL(9,V162:V166)</f>
        <v>130.5</v>
      </c>
      <c r="W167" s="474">
        <f>SUBTOTAL(9,W162:W166)</f>
        <v>130.5</v>
      </c>
    </row>
    <row r="168" spans="1:23" outlineLevel="2" x14ac:dyDescent="0.2">
      <c r="A168" s="471" t="s">
        <v>170</v>
      </c>
      <c r="B168" s="430" t="s">
        <v>75</v>
      </c>
      <c r="C168" s="430" t="s">
        <v>98</v>
      </c>
      <c r="D168" s="430" t="s">
        <v>177</v>
      </c>
      <c r="E168" s="430" t="s">
        <v>178</v>
      </c>
      <c r="F168" s="430" t="s">
        <v>179</v>
      </c>
      <c r="G168" s="472">
        <v>6</v>
      </c>
      <c r="H168" s="430" t="s">
        <v>79</v>
      </c>
      <c r="I168" s="446">
        <v>0</v>
      </c>
      <c r="J168" s="446">
        <f>9*I168</f>
        <v>0</v>
      </c>
      <c r="K168" s="447">
        <f>9*I168</f>
        <v>0</v>
      </c>
      <c r="L168" s="455">
        <f t="shared" ref="L168:L178" si="79">J168*10/3/G168</f>
        <v>0</v>
      </c>
      <c r="M168" s="456">
        <f t="shared" ref="M168:M178" si="80">K168*10/3/G168</f>
        <v>0</v>
      </c>
      <c r="N168" s="425">
        <v>22</v>
      </c>
      <c r="O168" s="450">
        <v>0.5</v>
      </c>
      <c r="P168" s="451">
        <v>1.5</v>
      </c>
      <c r="Q168" s="425">
        <v>0</v>
      </c>
      <c r="R168" s="450">
        <v>0</v>
      </c>
      <c r="S168" s="451">
        <v>0</v>
      </c>
      <c r="T168" s="473">
        <f t="shared" ref="T168:T178" si="81">J168*(O168+R168)+K168*(P168+S168)</f>
        <v>0</v>
      </c>
      <c r="U168" s="453">
        <f t="shared" ref="U168:U178" si="82">J168*O168+K168*P168</f>
        <v>0</v>
      </c>
      <c r="V168" s="451">
        <f t="shared" ref="V168:V178" si="83">J168*R168+K168*S168</f>
        <v>0</v>
      </c>
      <c r="W168" s="474">
        <f t="shared" ref="W168:W178" si="84">T168</f>
        <v>0</v>
      </c>
    </row>
    <row r="169" spans="1:23" outlineLevel="2" x14ac:dyDescent="0.2">
      <c r="A169" s="471" t="s">
        <v>315</v>
      </c>
      <c r="B169" s="430" t="s">
        <v>75</v>
      </c>
      <c r="C169" s="430" t="s">
        <v>98</v>
      </c>
      <c r="D169" s="430" t="s">
        <v>177</v>
      </c>
      <c r="E169" s="430" t="s">
        <v>178</v>
      </c>
      <c r="F169" s="430" t="s">
        <v>179</v>
      </c>
      <c r="G169" s="472">
        <v>6</v>
      </c>
      <c r="H169" s="430" t="s">
        <v>79</v>
      </c>
      <c r="I169" s="446">
        <v>0.75</v>
      </c>
      <c r="J169" s="446">
        <f>9*I169</f>
        <v>6.75</v>
      </c>
      <c r="K169" s="447">
        <f>9*I169</f>
        <v>6.75</v>
      </c>
      <c r="L169" s="455">
        <f t="shared" si="79"/>
        <v>3.75</v>
      </c>
      <c r="M169" s="456">
        <f t="shared" si="80"/>
        <v>3.75</v>
      </c>
      <c r="N169" s="425">
        <v>22</v>
      </c>
      <c r="O169" s="450">
        <v>0.5</v>
      </c>
      <c r="P169" s="451">
        <v>1.5</v>
      </c>
      <c r="Q169" s="425">
        <v>0</v>
      </c>
      <c r="R169" s="450">
        <v>0</v>
      </c>
      <c r="S169" s="451">
        <v>0</v>
      </c>
      <c r="T169" s="473">
        <f t="shared" si="81"/>
        <v>13.5</v>
      </c>
      <c r="U169" s="453">
        <f t="shared" si="82"/>
        <v>13.5</v>
      </c>
      <c r="V169" s="451">
        <f t="shared" si="83"/>
        <v>0</v>
      </c>
      <c r="W169" s="474">
        <f t="shared" si="84"/>
        <v>13.5</v>
      </c>
    </row>
    <row r="170" spans="1:23" outlineLevel="2" x14ac:dyDescent="0.2">
      <c r="A170" s="471" t="s">
        <v>406</v>
      </c>
      <c r="B170" s="430" t="s">
        <v>75</v>
      </c>
      <c r="C170" s="430" t="s">
        <v>98</v>
      </c>
      <c r="D170" s="430" t="s">
        <v>177</v>
      </c>
      <c r="E170" s="430" t="s">
        <v>178</v>
      </c>
      <c r="F170" s="430" t="s">
        <v>179</v>
      </c>
      <c r="G170" s="472">
        <v>6</v>
      </c>
      <c r="H170" s="430" t="s">
        <v>79</v>
      </c>
      <c r="I170" s="446">
        <v>0.25</v>
      </c>
      <c r="J170" s="446">
        <f>9*I170</f>
        <v>2.25</v>
      </c>
      <c r="K170" s="447">
        <f>9*I170</f>
        <v>2.25</v>
      </c>
      <c r="L170" s="455">
        <f t="shared" si="79"/>
        <v>1.25</v>
      </c>
      <c r="M170" s="456">
        <f t="shared" si="80"/>
        <v>1.25</v>
      </c>
      <c r="N170" s="425">
        <v>22</v>
      </c>
      <c r="O170" s="450">
        <v>0.5</v>
      </c>
      <c r="P170" s="451">
        <v>1.5</v>
      </c>
      <c r="Q170" s="425">
        <v>0</v>
      </c>
      <c r="R170" s="450">
        <v>0</v>
      </c>
      <c r="S170" s="451">
        <v>0</v>
      </c>
      <c r="T170" s="473">
        <f t="shared" si="81"/>
        <v>4.5</v>
      </c>
      <c r="U170" s="453">
        <f t="shared" si="82"/>
        <v>4.5</v>
      </c>
      <c r="V170" s="451">
        <f t="shared" si="83"/>
        <v>0</v>
      </c>
      <c r="W170" s="474">
        <f t="shared" si="84"/>
        <v>4.5</v>
      </c>
    </row>
    <row r="171" spans="1:23" outlineLevel="2" x14ac:dyDescent="0.2">
      <c r="A171" s="471" t="s">
        <v>170</v>
      </c>
      <c r="B171" s="430" t="s">
        <v>75</v>
      </c>
      <c r="C171" s="430" t="s">
        <v>98</v>
      </c>
      <c r="D171" s="430" t="s">
        <v>211</v>
      </c>
      <c r="E171" s="430" t="s">
        <v>728</v>
      </c>
      <c r="F171" s="430" t="s">
        <v>729</v>
      </c>
      <c r="G171" s="472">
        <v>6</v>
      </c>
      <c r="H171" s="430" t="s">
        <v>97</v>
      </c>
      <c r="I171" s="446">
        <v>1</v>
      </c>
      <c r="J171" s="446">
        <f t="shared" ref="J171:J177" si="85">(9+$Y$30)*I171</f>
        <v>13.5</v>
      </c>
      <c r="K171" s="447">
        <v>4.5</v>
      </c>
      <c r="L171" s="455">
        <f t="shared" si="79"/>
        <v>7.5</v>
      </c>
      <c r="M171" s="456">
        <f t="shared" si="80"/>
        <v>2.5</v>
      </c>
      <c r="N171" s="425">
        <v>16</v>
      </c>
      <c r="O171" s="450">
        <v>1</v>
      </c>
      <c r="P171" s="451">
        <v>1</v>
      </c>
      <c r="Q171" s="425">
        <v>0</v>
      </c>
      <c r="R171" s="450">
        <v>0</v>
      </c>
      <c r="S171" s="451">
        <v>0</v>
      </c>
      <c r="T171" s="473">
        <f t="shared" si="81"/>
        <v>18</v>
      </c>
      <c r="U171" s="453">
        <f t="shared" si="82"/>
        <v>18</v>
      </c>
      <c r="V171" s="451">
        <f t="shared" si="83"/>
        <v>0</v>
      </c>
      <c r="W171" s="474">
        <f t="shared" si="84"/>
        <v>18</v>
      </c>
    </row>
    <row r="172" spans="1:23" outlineLevel="2" x14ac:dyDescent="0.2">
      <c r="A172" s="471" t="s">
        <v>170</v>
      </c>
      <c r="B172" s="430" t="s">
        <v>75</v>
      </c>
      <c r="C172" s="430" t="s">
        <v>98</v>
      </c>
      <c r="D172" s="430" t="s">
        <v>212</v>
      </c>
      <c r="E172" s="430" t="s">
        <v>213</v>
      </c>
      <c r="F172" s="430" t="s">
        <v>214</v>
      </c>
      <c r="G172" s="472">
        <v>6</v>
      </c>
      <c r="H172" s="430" t="s">
        <v>97</v>
      </c>
      <c r="I172" s="446">
        <v>1</v>
      </c>
      <c r="J172" s="446">
        <f t="shared" si="85"/>
        <v>13.5</v>
      </c>
      <c r="K172" s="447">
        <v>4.5</v>
      </c>
      <c r="L172" s="455">
        <f t="shared" si="79"/>
        <v>7.5</v>
      </c>
      <c r="M172" s="456">
        <f t="shared" si="80"/>
        <v>2.5</v>
      </c>
      <c r="N172" s="425">
        <v>20</v>
      </c>
      <c r="O172" s="450">
        <v>1</v>
      </c>
      <c r="P172" s="451">
        <v>1</v>
      </c>
      <c r="Q172" s="425">
        <v>0</v>
      </c>
      <c r="R172" s="450">
        <v>0</v>
      </c>
      <c r="S172" s="451">
        <v>0</v>
      </c>
      <c r="T172" s="473">
        <f t="shared" si="81"/>
        <v>18</v>
      </c>
      <c r="U172" s="453">
        <f t="shared" si="82"/>
        <v>18</v>
      </c>
      <c r="V172" s="451">
        <f t="shared" si="83"/>
        <v>0</v>
      </c>
      <c r="W172" s="474">
        <f t="shared" si="84"/>
        <v>18</v>
      </c>
    </row>
    <row r="173" spans="1:23" outlineLevel="2" x14ac:dyDescent="0.2">
      <c r="A173" s="471" t="s">
        <v>170</v>
      </c>
      <c r="B173" s="430" t="s">
        <v>75</v>
      </c>
      <c r="C173" s="430" t="s">
        <v>98</v>
      </c>
      <c r="D173" s="478" t="s">
        <v>723</v>
      </c>
      <c r="E173" s="430" t="s">
        <v>724</v>
      </c>
      <c r="F173" s="430" t="s">
        <v>725</v>
      </c>
      <c r="G173" s="472">
        <v>6</v>
      </c>
      <c r="H173" s="430" t="s">
        <v>97</v>
      </c>
      <c r="I173" s="446">
        <v>1</v>
      </c>
      <c r="J173" s="446">
        <f t="shared" si="85"/>
        <v>13.5</v>
      </c>
      <c r="K173" s="447">
        <v>4.5</v>
      </c>
      <c r="L173" s="455">
        <f t="shared" si="79"/>
        <v>7.5</v>
      </c>
      <c r="M173" s="456">
        <f t="shared" si="80"/>
        <v>2.5</v>
      </c>
      <c r="N173" s="425">
        <v>9</v>
      </c>
      <c r="O173" s="450">
        <v>1</v>
      </c>
      <c r="P173" s="451">
        <v>1</v>
      </c>
      <c r="Q173" s="425">
        <v>0</v>
      </c>
      <c r="R173" s="450">
        <v>0</v>
      </c>
      <c r="S173" s="451">
        <v>0</v>
      </c>
      <c r="T173" s="473">
        <f t="shared" si="81"/>
        <v>18</v>
      </c>
      <c r="U173" s="453">
        <f t="shared" si="82"/>
        <v>18</v>
      </c>
      <c r="V173" s="451">
        <f t="shared" si="83"/>
        <v>0</v>
      </c>
      <c r="W173" s="474">
        <f t="shared" si="84"/>
        <v>18</v>
      </c>
    </row>
    <row r="174" spans="1:23" outlineLevel="2" x14ac:dyDescent="0.2">
      <c r="A174" s="471" t="s">
        <v>170</v>
      </c>
      <c r="B174" s="430" t="s">
        <v>75</v>
      </c>
      <c r="C174" s="430" t="s">
        <v>98</v>
      </c>
      <c r="D174" s="430" t="s">
        <v>215</v>
      </c>
      <c r="E174" s="430" t="s">
        <v>216</v>
      </c>
      <c r="F174" s="430" t="s">
        <v>217</v>
      </c>
      <c r="G174" s="472">
        <v>6</v>
      </c>
      <c r="H174" s="430" t="s">
        <v>97</v>
      </c>
      <c r="I174" s="446">
        <v>1</v>
      </c>
      <c r="J174" s="446">
        <f t="shared" si="85"/>
        <v>13.5</v>
      </c>
      <c r="K174" s="447">
        <v>4.5</v>
      </c>
      <c r="L174" s="455">
        <f t="shared" si="79"/>
        <v>7.5</v>
      </c>
      <c r="M174" s="456">
        <f t="shared" si="80"/>
        <v>2.5</v>
      </c>
      <c r="N174" s="425">
        <v>16</v>
      </c>
      <c r="O174" s="450">
        <v>1</v>
      </c>
      <c r="P174" s="451">
        <v>1</v>
      </c>
      <c r="Q174" s="425">
        <v>0</v>
      </c>
      <c r="R174" s="450">
        <v>0</v>
      </c>
      <c r="S174" s="451">
        <v>0</v>
      </c>
      <c r="T174" s="473">
        <f t="shared" si="81"/>
        <v>18</v>
      </c>
      <c r="U174" s="453">
        <f t="shared" si="82"/>
        <v>18</v>
      </c>
      <c r="V174" s="451">
        <f t="shared" si="83"/>
        <v>0</v>
      </c>
      <c r="W174" s="474">
        <f t="shared" si="84"/>
        <v>18</v>
      </c>
    </row>
    <row r="175" spans="1:23" outlineLevel="2" x14ac:dyDescent="0.2">
      <c r="A175" s="471" t="s">
        <v>170</v>
      </c>
      <c r="B175" s="430" t="s">
        <v>75</v>
      </c>
      <c r="C175" s="430" t="s">
        <v>98</v>
      </c>
      <c r="D175" s="430" t="s">
        <v>218</v>
      </c>
      <c r="E175" s="430" t="s">
        <v>219</v>
      </c>
      <c r="F175" s="430" t="s">
        <v>220</v>
      </c>
      <c r="G175" s="472">
        <v>6</v>
      </c>
      <c r="H175" s="430" t="s">
        <v>97</v>
      </c>
      <c r="I175" s="446">
        <v>1</v>
      </c>
      <c r="J175" s="446">
        <f t="shared" si="85"/>
        <v>13.5</v>
      </c>
      <c r="K175" s="447">
        <v>4.5</v>
      </c>
      <c r="L175" s="455">
        <f t="shared" si="79"/>
        <v>7.5</v>
      </c>
      <c r="M175" s="456">
        <f t="shared" si="80"/>
        <v>2.5</v>
      </c>
      <c r="N175" s="425">
        <v>16</v>
      </c>
      <c r="O175" s="450">
        <v>1</v>
      </c>
      <c r="P175" s="451">
        <v>1</v>
      </c>
      <c r="Q175" s="425">
        <v>0</v>
      </c>
      <c r="R175" s="450">
        <v>0</v>
      </c>
      <c r="S175" s="451">
        <v>0</v>
      </c>
      <c r="T175" s="473">
        <f t="shared" si="81"/>
        <v>18</v>
      </c>
      <c r="U175" s="453">
        <f t="shared" si="82"/>
        <v>18</v>
      </c>
      <c r="V175" s="451">
        <f t="shared" si="83"/>
        <v>0</v>
      </c>
      <c r="W175" s="474">
        <f t="shared" si="84"/>
        <v>18</v>
      </c>
    </row>
    <row r="176" spans="1:23" outlineLevel="2" x14ac:dyDescent="0.2">
      <c r="A176" s="471" t="s">
        <v>170</v>
      </c>
      <c r="B176" s="430" t="s">
        <v>75</v>
      </c>
      <c r="C176" s="430" t="s">
        <v>98</v>
      </c>
      <c r="D176" s="430" t="s">
        <v>221</v>
      </c>
      <c r="E176" s="430" t="s">
        <v>222</v>
      </c>
      <c r="F176" s="430" t="s">
        <v>223</v>
      </c>
      <c r="G176" s="472">
        <v>6</v>
      </c>
      <c r="H176" s="430" t="s">
        <v>97</v>
      </c>
      <c r="I176" s="446">
        <v>1</v>
      </c>
      <c r="J176" s="446">
        <f t="shared" si="85"/>
        <v>13.5</v>
      </c>
      <c r="K176" s="447">
        <v>4.5</v>
      </c>
      <c r="L176" s="455">
        <f t="shared" si="79"/>
        <v>7.5</v>
      </c>
      <c r="M176" s="456">
        <f t="shared" si="80"/>
        <v>2.5</v>
      </c>
      <c r="N176" s="425">
        <v>16</v>
      </c>
      <c r="O176" s="450">
        <v>1</v>
      </c>
      <c r="P176" s="451">
        <v>1</v>
      </c>
      <c r="Q176" s="425">
        <v>0</v>
      </c>
      <c r="R176" s="450">
        <v>0</v>
      </c>
      <c r="S176" s="451">
        <v>0</v>
      </c>
      <c r="T176" s="473">
        <f t="shared" si="81"/>
        <v>18</v>
      </c>
      <c r="U176" s="453">
        <f t="shared" si="82"/>
        <v>18</v>
      </c>
      <c r="V176" s="451">
        <f t="shared" si="83"/>
        <v>0</v>
      </c>
      <c r="W176" s="474">
        <f t="shared" si="84"/>
        <v>18</v>
      </c>
    </row>
    <row r="177" spans="1:29" outlineLevel="2" x14ac:dyDescent="0.2">
      <c r="A177" s="443" t="s">
        <v>586</v>
      </c>
      <c r="B177" s="430" t="s">
        <v>75</v>
      </c>
      <c r="C177" s="430" t="s">
        <v>98</v>
      </c>
      <c r="D177" s="430" t="s">
        <v>418</v>
      </c>
      <c r="E177" s="430" t="s">
        <v>419</v>
      </c>
      <c r="F177" s="430" t="s">
        <v>420</v>
      </c>
      <c r="G177" s="472">
        <v>6</v>
      </c>
      <c r="H177" s="430" t="s">
        <v>32</v>
      </c>
      <c r="I177" s="446">
        <v>1</v>
      </c>
      <c r="J177" s="446">
        <f t="shared" si="85"/>
        <v>13.5</v>
      </c>
      <c r="K177" s="447">
        <v>4.5</v>
      </c>
      <c r="L177" s="455">
        <f t="shared" si="79"/>
        <v>7.5</v>
      </c>
      <c r="M177" s="456">
        <f t="shared" si="80"/>
        <v>2.5</v>
      </c>
      <c r="N177" s="425">
        <v>16</v>
      </c>
      <c r="O177" s="450">
        <v>0.4</v>
      </c>
      <c r="P177" s="451">
        <v>0.8</v>
      </c>
      <c r="Q177" s="425">
        <v>0</v>
      </c>
      <c r="R177" s="450">
        <v>0</v>
      </c>
      <c r="S177" s="451">
        <v>0</v>
      </c>
      <c r="T177" s="473">
        <f t="shared" si="81"/>
        <v>9</v>
      </c>
      <c r="U177" s="453">
        <f t="shared" si="82"/>
        <v>9</v>
      </c>
      <c r="V177" s="451">
        <f t="shared" si="83"/>
        <v>0</v>
      </c>
      <c r="W177" s="474">
        <f t="shared" si="84"/>
        <v>9</v>
      </c>
    </row>
    <row r="178" spans="1:29" outlineLevel="2" x14ac:dyDescent="0.2">
      <c r="A178" s="443" t="s">
        <v>586</v>
      </c>
      <c r="B178" s="430" t="s">
        <v>75</v>
      </c>
      <c r="C178" s="430" t="s">
        <v>98</v>
      </c>
      <c r="D178" s="430" t="s">
        <v>421</v>
      </c>
      <c r="E178" s="430" t="s">
        <v>422</v>
      </c>
      <c r="F178" s="430" t="s">
        <v>423</v>
      </c>
      <c r="G178" s="472">
        <v>6</v>
      </c>
      <c r="H178" s="430" t="s">
        <v>32</v>
      </c>
      <c r="I178" s="446">
        <v>1</v>
      </c>
      <c r="J178" s="446">
        <v>0</v>
      </c>
      <c r="K178" s="447">
        <f>13.5+$Y$30</f>
        <v>18</v>
      </c>
      <c r="L178" s="455">
        <f t="shared" si="79"/>
        <v>0</v>
      </c>
      <c r="M178" s="456">
        <f t="shared" si="80"/>
        <v>10</v>
      </c>
      <c r="N178" s="425">
        <v>8</v>
      </c>
      <c r="O178" s="450">
        <v>0</v>
      </c>
      <c r="P178" s="451">
        <v>0.4</v>
      </c>
      <c r="Q178" s="425">
        <v>0</v>
      </c>
      <c r="R178" s="450">
        <v>0</v>
      </c>
      <c r="S178" s="451">
        <v>0</v>
      </c>
      <c r="T178" s="473">
        <f t="shared" si="81"/>
        <v>7.2</v>
      </c>
      <c r="U178" s="453">
        <f t="shared" si="82"/>
        <v>7.2</v>
      </c>
      <c r="V178" s="451">
        <f t="shared" si="83"/>
        <v>0</v>
      </c>
      <c r="W178" s="474">
        <f t="shared" si="84"/>
        <v>7.2</v>
      </c>
    </row>
    <row r="179" spans="1:29" outlineLevel="1" x14ac:dyDescent="0.2">
      <c r="A179" s="443"/>
      <c r="B179" s="430"/>
      <c r="C179" s="430" t="s">
        <v>696</v>
      </c>
      <c r="D179" s="430"/>
      <c r="E179" s="430"/>
      <c r="F179" s="430"/>
      <c r="G179" s="472"/>
      <c r="H179" s="430"/>
      <c r="I179" s="446"/>
      <c r="J179" s="446"/>
      <c r="K179" s="447"/>
      <c r="L179" s="455"/>
      <c r="M179" s="456"/>
      <c r="N179" s="425"/>
      <c r="O179" s="450"/>
      <c r="P179" s="451"/>
      <c r="Q179" s="425"/>
      <c r="R179" s="450"/>
      <c r="S179" s="451"/>
      <c r="T179" s="473"/>
      <c r="U179" s="453">
        <f>SUBTOTAL(9,U168:U178)</f>
        <v>142.19999999999999</v>
      </c>
      <c r="V179" s="451">
        <f>SUBTOTAL(9,V168:V178)</f>
        <v>0</v>
      </c>
      <c r="W179" s="474">
        <f>SUBTOTAL(9,W168:W178)</f>
        <v>142.19999999999999</v>
      </c>
    </row>
    <row r="180" spans="1:29" outlineLevel="2" x14ac:dyDescent="0.2">
      <c r="A180" s="471" t="s">
        <v>230</v>
      </c>
      <c r="B180" s="430" t="s">
        <v>75</v>
      </c>
      <c r="C180" s="430" t="s">
        <v>8</v>
      </c>
      <c r="D180" s="430" t="s">
        <v>235</v>
      </c>
      <c r="E180" s="430" t="s">
        <v>236</v>
      </c>
      <c r="F180" s="430" t="s">
        <v>237</v>
      </c>
      <c r="G180" s="472">
        <v>6</v>
      </c>
      <c r="H180" s="430" t="s">
        <v>32</v>
      </c>
      <c r="I180" s="446">
        <v>0.5</v>
      </c>
      <c r="J180" s="446">
        <f>(4.5+$Y$30)*I180</f>
        <v>4.5</v>
      </c>
      <c r="K180" s="447">
        <f>9*I180</f>
        <v>4.5</v>
      </c>
      <c r="L180" s="455">
        <f t="shared" ref="L180:L189" si="86">J180*10/3/G180</f>
        <v>2.5</v>
      </c>
      <c r="M180" s="456">
        <f t="shared" ref="M180:M189" si="87">K180*10/3/G180</f>
        <v>2.5</v>
      </c>
      <c r="N180" s="425">
        <v>0</v>
      </c>
      <c r="O180" s="450">
        <v>0</v>
      </c>
      <c r="P180" s="451">
        <v>0</v>
      </c>
      <c r="Q180" s="425">
        <v>8</v>
      </c>
      <c r="R180" s="450">
        <v>0.2</v>
      </c>
      <c r="S180" s="451">
        <v>0.4</v>
      </c>
      <c r="T180" s="473">
        <f t="shared" ref="T180:T189" si="88">J180*(O180+R180)+K180*(P180+S180)</f>
        <v>2.7</v>
      </c>
      <c r="U180" s="453">
        <f t="shared" ref="U180:U189" si="89">J180*O180+K180*P180</f>
        <v>0</v>
      </c>
      <c r="V180" s="451">
        <f t="shared" ref="V180:V189" si="90">J180*R180+K180*S180</f>
        <v>2.7</v>
      </c>
      <c r="W180" s="474">
        <f t="shared" ref="W180:W189" si="91">T180</f>
        <v>2.7</v>
      </c>
    </row>
    <row r="181" spans="1:29" outlineLevel="2" x14ac:dyDescent="0.2">
      <c r="A181" s="471" t="s">
        <v>390</v>
      </c>
      <c r="B181" s="430" t="s">
        <v>75</v>
      </c>
      <c r="C181" s="430" t="s">
        <v>8</v>
      </c>
      <c r="D181" s="430" t="s">
        <v>235</v>
      </c>
      <c r="E181" s="430" t="s">
        <v>236</v>
      </c>
      <c r="F181" s="430" t="s">
        <v>237</v>
      </c>
      <c r="G181" s="472">
        <v>6</v>
      </c>
      <c r="H181" s="430" t="s">
        <v>32</v>
      </c>
      <c r="I181" s="446">
        <v>0.5</v>
      </c>
      <c r="J181" s="446">
        <f>(4.5+$Y$30)*I181</f>
        <v>4.5</v>
      </c>
      <c r="K181" s="447">
        <f>9*I181</f>
        <v>4.5</v>
      </c>
      <c r="L181" s="455">
        <f t="shared" si="86"/>
        <v>2.5</v>
      </c>
      <c r="M181" s="456">
        <f t="shared" si="87"/>
        <v>2.5</v>
      </c>
      <c r="N181" s="425">
        <v>0</v>
      </c>
      <c r="O181" s="450">
        <v>0</v>
      </c>
      <c r="P181" s="451">
        <v>0</v>
      </c>
      <c r="Q181" s="425">
        <v>8</v>
      </c>
      <c r="R181" s="450">
        <v>0.2</v>
      </c>
      <c r="S181" s="451">
        <v>0.4</v>
      </c>
      <c r="T181" s="473">
        <f t="shared" si="88"/>
        <v>2.7</v>
      </c>
      <c r="U181" s="453">
        <f t="shared" si="89"/>
        <v>0</v>
      </c>
      <c r="V181" s="451">
        <f t="shared" si="90"/>
        <v>2.7</v>
      </c>
      <c r="W181" s="474">
        <f t="shared" si="91"/>
        <v>2.7</v>
      </c>
    </row>
    <row r="182" spans="1:29" outlineLevel="2" x14ac:dyDescent="0.2">
      <c r="A182" s="471" t="s">
        <v>170</v>
      </c>
      <c r="B182" s="430" t="s">
        <v>75</v>
      </c>
      <c r="C182" s="430" t="s">
        <v>8</v>
      </c>
      <c r="D182" s="430" t="s">
        <v>474</v>
      </c>
      <c r="E182" s="430" t="s">
        <v>493</v>
      </c>
      <c r="F182" s="430" t="s">
        <v>494</v>
      </c>
      <c r="G182" s="472">
        <v>6</v>
      </c>
      <c r="H182" s="430" t="s">
        <v>32</v>
      </c>
      <c r="I182" s="446">
        <v>0.66669999999999996</v>
      </c>
      <c r="J182" s="446">
        <f>(4.5+$Y$30)*I182</f>
        <v>6.0002999999999993</v>
      </c>
      <c r="K182" s="447">
        <f>9*I182</f>
        <v>6.0002999999999993</v>
      </c>
      <c r="L182" s="455">
        <f t="shared" si="86"/>
        <v>3.3334999999999995</v>
      </c>
      <c r="M182" s="456">
        <f t="shared" si="87"/>
        <v>3.3334999999999995</v>
      </c>
      <c r="N182" s="425">
        <v>0</v>
      </c>
      <c r="O182" s="450">
        <v>0</v>
      </c>
      <c r="P182" s="451">
        <v>0</v>
      </c>
      <c r="Q182" s="425">
        <v>8</v>
      </c>
      <c r="R182" s="450">
        <v>0.2</v>
      </c>
      <c r="S182" s="451">
        <v>0.4</v>
      </c>
      <c r="T182" s="473">
        <f t="shared" si="88"/>
        <v>3.6001799999999999</v>
      </c>
      <c r="U182" s="453">
        <f t="shared" si="89"/>
        <v>0</v>
      </c>
      <c r="V182" s="451">
        <f t="shared" si="90"/>
        <v>3.6001799999999999</v>
      </c>
      <c r="W182" s="474">
        <f t="shared" si="91"/>
        <v>3.6001799999999999</v>
      </c>
    </row>
    <row r="183" spans="1:29" outlineLevel="2" x14ac:dyDescent="0.2">
      <c r="A183" s="443" t="s">
        <v>473</v>
      </c>
      <c r="B183" s="430" t="s">
        <v>75</v>
      </c>
      <c r="C183" s="430" t="s">
        <v>8</v>
      </c>
      <c r="D183" s="430" t="s">
        <v>474</v>
      </c>
      <c r="E183" s="430" t="s">
        <v>493</v>
      </c>
      <c r="F183" s="430" t="s">
        <v>494</v>
      </c>
      <c r="G183" s="472">
        <v>6</v>
      </c>
      <c r="H183" s="430" t="s">
        <v>32</v>
      </c>
      <c r="I183" s="446">
        <v>0.33329999999999999</v>
      </c>
      <c r="J183" s="446">
        <f>(4.5+$Y$30)*I183</f>
        <v>2.9996999999999998</v>
      </c>
      <c r="K183" s="447">
        <f>9*I183</f>
        <v>2.9996999999999998</v>
      </c>
      <c r="L183" s="455">
        <f t="shared" si="86"/>
        <v>1.6665000000000001</v>
      </c>
      <c r="M183" s="456">
        <f t="shared" si="87"/>
        <v>1.6665000000000001</v>
      </c>
      <c r="N183" s="425">
        <v>0</v>
      </c>
      <c r="O183" s="450">
        <v>0</v>
      </c>
      <c r="P183" s="451">
        <v>0</v>
      </c>
      <c r="Q183" s="425">
        <v>8</v>
      </c>
      <c r="R183" s="450">
        <v>0.2</v>
      </c>
      <c r="S183" s="451">
        <v>0.4</v>
      </c>
      <c r="T183" s="473">
        <f t="shared" si="88"/>
        <v>1.79982</v>
      </c>
      <c r="U183" s="453">
        <f t="shared" si="89"/>
        <v>0</v>
      </c>
      <c r="V183" s="451">
        <f t="shared" si="90"/>
        <v>1.79982</v>
      </c>
      <c r="W183" s="474">
        <f t="shared" si="91"/>
        <v>1.79982</v>
      </c>
    </row>
    <row r="184" spans="1:29" outlineLevel="2" x14ac:dyDescent="0.2">
      <c r="A184" s="471" t="s">
        <v>170</v>
      </c>
      <c r="B184" s="430" t="s">
        <v>75</v>
      </c>
      <c r="C184" s="430" t="s">
        <v>8</v>
      </c>
      <c r="D184" s="430" t="s">
        <v>207</v>
      </c>
      <c r="E184" s="430" t="s">
        <v>5</v>
      </c>
      <c r="F184" s="430" t="s">
        <v>6</v>
      </c>
      <c r="G184" s="472">
        <v>24</v>
      </c>
      <c r="H184" s="430" t="s">
        <v>7</v>
      </c>
      <c r="I184" s="446">
        <v>1</v>
      </c>
      <c r="J184" s="446">
        <f>$Y$29</f>
        <v>0.4</v>
      </c>
      <c r="K184" s="447">
        <v>0</v>
      </c>
      <c r="L184" s="455">
        <f t="shared" si="86"/>
        <v>5.5555555555555552E-2</v>
      </c>
      <c r="M184" s="456">
        <f t="shared" si="87"/>
        <v>0</v>
      </c>
      <c r="N184" s="425">
        <v>2</v>
      </c>
      <c r="O184" s="450">
        <f>N184</f>
        <v>2</v>
      </c>
      <c r="P184" s="451">
        <v>0</v>
      </c>
      <c r="Q184" s="425">
        <v>10</v>
      </c>
      <c r="R184" s="450">
        <f>Q184</f>
        <v>10</v>
      </c>
      <c r="S184" s="451">
        <v>0</v>
      </c>
      <c r="T184" s="473">
        <f t="shared" si="88"/>
        <v>4.8000000000000007</v>
      </c>
      <c r="U184" s="453">
        <f t="shared" si="89"/>
        <v>0.8</v>
      </c>
      <c r="V184" s="451">
        <f t="shared" si="90"/>
        <v>4</v>
      </c>
      <c r="W184" s="474">
        <f t="shared" si="91"/>
        <v>4.8000000000000007</v>
      </c>
      <c r="Y184" s="56"/>
      <c r="Z184" s="81"/>
      <c r="AA184" s="82"/>
      <c r="AB184" s="37"/>
    </row>
    <row r="185" spans="1:29" outlineLevel="2" x14ac:dyDescent="0.2">
      <c r="A185" s="471" t="s">
        <v>230</v>
      </c>
      <c r="B185" s="430" t="s">
        <v>75</v>
      </c>
      <c r="C185" s="430" t="s">
        <v>8</v>
      </c>
      <c r="D185" s="430" t="s">
        <v>207</v>
      </c>
      <c r="E185" s="430" t="s">
        <v>5</v>
      </c>
      <c r="F185" s="430" t="s">
        <v>6</v>
      </c>
      <c r="G185" s="472">
        <v>24</v>
      </c>
      <c r="H185" s="430" t="s">
        <v>7</v>
      </c>
      <c r="I185" s="446">
        <v>1</v>
      </c>
      <c r="J185" s="446">
        <f>$Y$29</f>
        <v>0.4</v>
      </c>
      <c r="K185" s="447">
        <v>0</v>
      </c>
      <c r="L185" s="455">
        <f t="shared" si="86"/>
        <v>5.5555555555555552E-2</v>
      </c>
      <c r="M185" s="456">
        <f t="shared" si="87"/>
        <v>0</v>
      </c>
      <c r="N185" s="425">
        <v>3</v>
      </c>
      <c r="O185" s="450">
        <f>N185</f>
        <v>3</v>
      </c>
      <c r="P185" s="451">
        <v>0</v>
      </c>
      <c r="Q185" s="425">
        <v>3</v>
      </c>
      <c r="R185" s="450">
        <f>Q185</f>
        <v>3</v>
      </c>
      <c r="S185" s="451">
        <v>0</v>
      </c>
      <c r="T185" s="473">
        <f t="shared" si="88"/>
        <v>2.4000000000000004</v>
      </c>
      <c r="U185" s="453">
        <f t="shared" si="89"/>
        <v>1.2000000000000002</v>
      </c>
      <c r="V185" s="451">
        <f t="shared" si="90"/>
        <v>1.2000000000000002</v>
      </c>
      <c r="W185" s="474">
        <f t="shared" si="91"/>
        <v>2.4000000000000004</v>
      </c>
      <c r="Y185" s="56"/>
      <c r="Z185" s="82"/>
      <c r="AA185" s="82"/>
      <c r="AB185" s="43"/>
      <c r="AC185" s="43"/>
    </row>
    <row r="186" spans="1:29" outlineLevel="2" x14ac:dyDescent="0.2">
      <c r="A186" s="443" t="s">
        <v>557</v>
      </c>
      <c r="B186" s="430" t="s">
        <v>75</v>
      </c>
      <c r="C186" s="430" t="s">
        <v>8</v>
      </c>
      <c r="D186" s="430" t="s">
        <v>207</v>
      </c>
      <c r="E186" s="430" t="s">
        <v>5</v>
      </c>
      <c r="F186" s="430" t="s">
        <v>6</v>
      </c>
      <c r="G186" s="472">
        <v>24</v>
      </c>
      <c r="H186" s="430" t="s">
        <v>7</v>
      </c>
      <c r="I186" s="446">
        <v>1</v>
      </c>
      <c r="J186" s="446">
        <f>$Y$29</f>
        <v>0.4</v>
      </c>
      <c r="K186" s="447">
        <v>0</v>
      </c>
      <c r="L186" s="455">
        <f t="shared" si="86"/>
        <v>5.5555555555555552E-2</v>
      </c>
      <c r="M186" s="456">
        <f t="shared" si="87"/>
        <v>0</v>
      </c>
      <c r="N186" s="425">
        <v>0</v>
      </c>
      <c r="O186" s="450">
        <f>N186</f>
        <v>0</v>
      </c>
      <c r="P186" s="451">
        <v>0</v>
      </c>
      <c r="Q186" s="425">
        <v>1</v>
      </c>
      <c r="R186" s="450">
        <f>Q186</f>
        <v>1</v>
      </c>
      <c r="S186" s="451">
        <v>0</v>
      </c>
      <c r="T186" s="473">
        <f t="shared" si="88"/>
        <v>0.4</v>
      </c>
      <c r="U186" s="453">
        <f t="shared" si="89"/>
        <v>0</v>
      </c>
      <c r="V186" s="451">
        <f t="shared" si="90"/>
        <v>0.4</v>
      </c>
      <c r="W186" s="474">
        <f t="shared" si="91"/>
        <v>0.4</v>
      </c>
      <c r="Y186" s="56"/>
      <c r="Z186" s="82"/>
      <c r="AA186" s="82"/>
      <c r="AB186" s="43"/>
      <c r="AC186" s="43"/>
    </row>
    <row r="187" spans="1:29" outlineLevel="2" x14ac:dyDescent="0.2">
      <c r="A187" s="443" t="s">
        <v>556</v>
      </c>
      <c r="B187" s="430" t="s">
        <v>75</v>
      </c>
      <c r="C187" s="430" t="s">
        <v>8</v>
      </c>
      <c r="D187" s="430" t="s">
        <v>207</v>
      </c>
      <c r="E187" s="430" t="s">
        <v>5</v>
      </c>
      <c r="F187" s="430" t="s">
        <v>6</v>
      </c>
      <c r="G187" s="472">
        <v>24</v>
      </c>
      <c r="H187" s="430" t="s">
        <v>7</v>
      </c>
      <c r="I187" s="446">
        <v>1</v>
      </c>
      <c r="J187" s="446">
        <f>$Y$29</f>
        <v>0.4</v>
      </c>
      <c r="K187" s="447">
        <v>0</v>
      </c>
      <c r="L187" s="455">
        <f t="shared" si="86"/>
        <v>5.5555555555555552E-2</v>
      </c>
      <c r="M187" s="456">
        <f t="shared" si="87"/>
        <v>0</v>
      </c>
      <c r="N187" s="425">
        <v>0</v>
      </c>
      <c r="O187" s="450">
        <f>N187</f>
        <v>0</v>
      </c>
      <c r="P187" s="451">
        <v>0</v>
      </c>
      <c r="Q187" s="425">
        <v>1</v>
      </c>
      <c r="R187" s="450">
        <f>Q187</f>
        <v>1</v>
      </c>
      <c r="S187" s="451">
        <v>0</v>
      </c>
      <c r="T187" s="473">
        <f t="shared" si="88"/>
        <v>0.4</v>
      </c>
      <c r="U187" s="453">
        <f t="shared" si="89"/>
        <v>0</v>
      </c>
      <c r="V187" s="451">
        <f t="shared" si="90"/>
        <v>0.4</v>
      </c>
      <c r="W187" s="474">
        <f t="shared" si="91"/>
        <v>0.4</v>
      </c>
      <c r="Y187" s="56"/>
      <c r="Z187" s="82"/>
      <c r="AA187" s="82"/>
    </row>
    <row r="188" spans="1:29" outlineLevel="2" x14ac:dyDescent="0.2">
      <c r="A188" s="443" t="s">
        <v>586</v>
      </c>
      <c r="B188" s="430" t="s">
        <v>75</v>
      </c>
      <c r="C188" s="430" t="s">
        <v>8</v>
      </c>
      <c r="D188" s="430" t="s">
        <v>424</v>
      </c>
      <c r="E188" s="430" t="s">
        <v>425</v>
      </c>
      <c r="F188" s="430" t="s">
        <v>426</v>
      </c>
      <c r="G188" s="472">
        <v>6</v>
      </c>
      <c r="H188" s="430" t="s">
        <v>32</v>
      </c>
      <c r="I188" s="446">
        <v>1</v>
      </c>
      <c r="J188" s="446">
        <f>(9+$Y$30)*I188</f>
        <v>13.5</v>
      </c>
      <c r="K188" s="447">
        <v>4.5</v>
      </c>
      <c r="L188" s="455">
        <f t="shared" si="86"/>
        <v>7.5</v>
      </c>
      <c r="M188" s="456">
        <f t="shared" si="87"/>
        <v>2.5</v>
      </c>
      <c r="N188" s="425">
        <v>0</v>
      </c>
      <c r="O188" s="450">
        <v>0</v>
      </c>
      <c r="P188" s="451">
        <v>0</v>
      </c>
      <c r="Q188" s="425">
        <v>12</v>
      </c>
      <c r="R188" s="450">
        <v>0.4</v>
      </c>
      <c r="S188" s="451">
        <v>0.8</v>
      </c>
      <c r="T188" s="473">
        <f t="shared" si="88"/>
        <v>9</v>
      </c>
      <c r="U188" s="453">
        <f t="shared" si="89"/>
        <v>0</v>
      </c>
      <c r="V188" s="451">
        <f t="shared" si="90"/>
        <v>9</v>
      </c>
      <c r="W188" s="474">
        <f t="shared" si="91"/>
        <v>9</v>
      </c>
    </row>
    <row r="189" spans="1:29" outlineLevel="2" x14ac:dyDescent="0.2">
      <c r="A189" s="471" t="s">
        <v>170</v>
      </c>
      <c r="B189" s="430" t="s">
        <v>75</v>
      </c>
      <c r="C189" s="430" t="s">
        <v>8</v>
      </c>
      <c r="D189" s="430" t="s">
        <v>29</v>
      </c>
      <c r="E189" s="430" t="s">
        <v>30</v>
      </c>
      <c r="F189" s="430" t="s">
        <v>31</v>
      </c>
      <c r="G189" s="472">
        <v>12</v>
      </c>
      <c r="H189" s="430" t="s">
        <v>32</v>
      </c>
      <c r="I189" s="446">
        <v>1</v>
      </c>
      <c r="J189" s="446">
        <f>$Y$27</f>
        <v>0.06</v>
      </c>
      <c r="K189" s="447">
        <v>0</v>
      </c>
      <c r="L189" s="455">
        <f t="shared" si="86"/>
        <v>1.6666666666666666E-2</v>
      </c>
      <c r="M189" s="456">
        <f t="shared" si="87"/>
        <v>0</v>
      </c>
      <c r="N189" s="425">
        <v>5</v>
      </c>
      <c r="O189" s="450">
        <f>N189</f>
        <v>5</v>
      </c>
      <c r="P189" s="451">
        <v>0</v>
      </c>
      <c r="Q189" s="425">
        <v>0</v>
      </c>
      <c r="R189" s="450">
        <f>Q189</f>
        <v>0</v>
      </c>
      <c r="S189" s="451">
        <v>0</v>
      </c>
      <c r="T189" s="473">
        <f t="shared" si="88"/>
        <v>0.3</v>
      </c>
      <c r="U189" s="453">
        <f t="shared" si="89"/>
        <v>0.3</v>
      </c>
      <c r="V189" s="451">
        <f t="shared" si="90"/>
        <v>0</v>
      </c>
      <c r="W189" s="474">
        <f t="shared" si="91"/>
        <v>0.3</v>
      </c>
    </row>
    <row r="190" spans="1:29" outlineLevel="1" x14ac:dyDescent="0.2">
      <c r="A190" s="471"/>
      <c r="B190" s="430"/>
      <c r="C190" s="430" t="s">
        <v>697</v>
      </c>
      <c r="D190" s="430"/>
      <c r="E190" s="430"/>
      <c r="F190" s="430"/>
      <c r="G190" s="472"/>
      <c r="H190" s="430"/>
      <c r="I190" s="446"/>
      <c r="J190" s="446"/>
      <c r="K190" s="447"/>
      <c r="L190" s="455"/>
      <c r="M190" s="456"/>
      <c r="N190" s="425"/>
      <c r="O190" s="450"/>
      <c r="P190" s="451"/>
      <c r="Q190" s="425"/>
      <c r="R190" s="450"/>
      <c r="S190" s="451"/>
      <c r="T190" s="473"/>
      <c r="U190" s="453">
        <f>SUBTOTAL(9,U180:U189)</f>
        <v>2.2999999999999998</v>
      </c>
      <c r="V190" s="451">
        <f>SUBTOTAL(9,V180:V189)</f>
        <v>25.799999999999997</v>
      </c>
      <c r="W190" s="474">
        <f>SUBTOTAL(9,W180:W189)</f>
        <v>28.099999999999998</v>
      </c>
    </row>
    <row r="191" spans="1:29" outlineLevel="2" x14ac:dyDescent="0.2">
      <c r="A191" s="443" t="s">
        <v>556</v>
      </c>
      <c r="B191" s="430" t="s">
        <v>34</v>
      </c>
      <c r="C191" s="430" t="s">
        <v>43</v>
      </c>
      <c r="D191" s="430" t="s">
        <v>464</v>
      </c>
      <c r="E191" s="430" t="s">
        <v>449</v>
      </c>
      <c r="F191" s="430" t="s">
        <v>450</v>
      </c>
      <c r="G191" s="472">
        <v>7.5</v>
      </c>
      <c r="H191" s="430" t="s">
        <v>42</v>
      </c>
      <c r="I191" s="446">
        <v>1</v>
      </c>
      <c r="J191" s="446">
        <v>22.5</v>
      </c>
      <c r="K191" s="447">
        <v>0</v>
      </c>
      <c r="L191" s="455">
        <f t="shared" ref="L191:L196" si="92">J191*10/3/G191</f>
        <v>10</v>
      </c>
      <c r="M191" s="456">
        <f t="shared" ref="M191:M196" si="93">K191*10/3/G191</f>
        <v>0</v>
      </c>
      <c r="N191" s="425">
        <v>70</v>
      </c>
      <c r="O191" s="450">
        <v>1</v>
      </c>
      <c r="P191" s="451">
        <v>0</v>
      </c>
      <c r="Q191" s="425">
        <v>20</v>
      </c>
      <c r="R191" s="450">
        <v>1</v>
      </c>
      <c r="S191" s="451">
        <v>0</v>
      </c>
      <c r="T191" s="473">
        <f t="shared" ref="T191:T196" si="94">J191*(O191+R191)+K191*(P191+S191)</f>
        <v>45</v>
      </c>
      <c r="U191" s="453">
        <f t="shared" ref="U191:U196" si="95">J191*O191+K191*P191</f>
        <v>22.5</v>
      </c>
      <c r="V191" s="451">
        <f t="shared" ref="V191:V196" si="96">J191*R191+K191*S191</f>
        <v>22.5</v>
      </c>
      <c r="W191" s="474">
        <f t="shared" ref="W191:W196" si="97">T191</f>
        <v>45</v>
      </c>
    </row>
    <row r="192" spans="1:29" outlineLevel="2" x14ac:dyDescent="0.2">
      <c r="A192" s="443" t="s">
        <v>556</v>
      </c>
      <c r="B192" s="430" t="s">
        <v>34</v>
      </c>
      <c r="C192" s="430" t="s">
        <v>43</v>
      </c>
      <c r="D192" s="430" t="s">
        <v>464</v>
      </c>
      <c r="E192" s="430" t="s">
        <v>449</v>
      </c>
      <c r="F192" s="430" t="s">
        <v>554</v>
      </c>
      <c r="G192" s="472">
        <v>7.5</v>
      </c>
      <c r="H192" s="430" t="s">
        <v>42</v>
      </c>
      <c r="I192" s="446">
        <v>1</v>
      </c>
      <c r="J192" s="446">
        <v>0</v>
      </c>
      <c r="K192" s="447">
        <v>2.25</v>
      </c>
      <c r="L192" s="455">
        <f t="shared" si="92"/>
        <v>0</v>
      </c>
      <c r="M192" s="456">
        <f t="shared" si="93"/>
        <v>1</v>
      </c>
      <c r="N192" s="425">
        <v>10</v>
      </c>
      <c r="O192" s="450">
        <v>0</v>
      </c>
      <c r="P192" s="451">
        <v>1</v>
      </c>
      <c r="Q192" s="425">
        <v>0</v>
      </c>
      <c r="R192" s="450">
        <v>0</v>
      </c>
      <c r="S192" s="451">
        <v>0</v>
      </c>
      <c r="T192" s="473">
        <f t="shared" si="94"/>
        <v>2.25</v>
      </c>
      <c r="U192" s="453">
        <f t="shared" si="95"/>
        <v>2.25</v>
      </c>
      <c r="V192" s="451">
        <f t="shared" si="96"/>
        <v>0</v>
      </c>
      <c r="W192" s="474">
        <f t="shared" si="97"/>
        <v>2.25</v>
      </c>
    </row>
    <row r="193" spans="1:29" outlineLevel="2" x14ac:dyDescent="0.2">
      <c r="A193" s="443" t="s">
        <v>557</v>
      </c>
      <c r="B193" s="430" t="s">
        <v>34</v>
      </c>
      <c r="C193" s="430" t="s">
        <v>43</v>
      </c>
      <c r="D193" s="430" t="s">
        <v>347</v>
      </c>
      <c r="E193" s="430" t="s">
        <v>348</v>
      </c>
      <c r="F193" s="430" t="s">
        <v>349</v>
      </c>
      <c r="G193" s="472">
        <v>7.5</v>
      </c>
      <c r="H193" s="430" t="s">
        <v>42</v>
      </c>
      <c r="I193" s="446">
        <v>1</v>
      </c>
      <c r="J193" s="446">
        <v>20.25</v>
      </c>
      <c r="K193" s="447">
        <v>2.25</v>
      </c>
      <c r="L193" s="455">
        <f t="shared" si="92"/>
        <v>9</v>
      </c>
      <c r="M193" s="456">
        <f t="shared" si="93"/>
        <v>1</v>
      </c>
      <c r="N193" s="425">
        <v>80</v>
      </c>
      <c r="O193" s="450">
        <v>1</v>
      </c>
      <c r="P193" s="451">
        <v>4</v>
      </c>
      <c r="Q193" s="425">
        <v>20</v>
      </c>
      <c r="R193" s="450">
        <v>1</v>
      </c>
      <c r="S193" s="451">
        <v>1</v>
      </c>
      <c r="T193" s="473">
        <f t="shared" si="94"/>
        <v>51.75</v>
      </c>
      <c r="U193" s="453">
        <f t="shared" si="95"/>
        <v>29.25</v>
      </c>
      <c r="V193" s="451">
        <f t="shared" si="96"/>
        <v>22.5</v>
      </c>
      <c r="W193" s="474">
        <f t="shared" si="97"/>
        <v>51.75</v>
      </c>
    </row>
    <row r="194" spans="1:29" outlineLevel="2" x14ac:dyDescent="0.2">
      <c r="A194" s="443" t="s">
        <v>557</v>
      </c>
      <c r="B194" s="430" t="s">
        <v>34</v>
      </c>
      <c r="C194" s="430" t="s">
        <v>43</v>
      </c>
      <c r="D194" s="430" t="s">
        <v>347</v>
      </c>
      <c r="E194" s="430" t="s">
        <v>348</v>
      </c>
      <c r="F194" s="430" t="s">
        <v>611</v>
      </c>
      <c r="G194" s="472">
        <v>7.5</v>
      </c>
      <c r="H194" s="430" t="s">
        <v>42</v>
      </c>
      <c r="I194" s="446">
        <v>1</v>
      </c>
      <c r="J194" s="446">
        <v>0</v>
      </c>
      <c r="K194" s="447">
        <v>2.7</v>
      </c>
      <c r="L194" s="455">
        <f t="shared" si="92"/>
        <v>0</v>
      </c>
      <c r="M194" s="456">
        <f t="shared" si="93"/>
        <v>1.2</v>
      </c>
      <c r="N194" s="425">
        <v>10</v>
      </c>
      <c r="O194" s="450">
        <v>0</v>
      </c>
      <c r="P194" s="451">
        <v>1</v>
      </c>
      <c r="Q194" s="425">
        <v>0</v>
      </c>
      <c r="R194" s="450">
        <v>0</v>
      </c>
      <c r="S194" s="451">
        <v>0</v>
      </c>
      <c r="T194" s="473">
        <f t="shared" si="94"/>
        <v>2.7</v>
      </c>
      <c r="U194" s="453">
        <f t="shared" si="95"/>
        <v>2.7</v>
      </c>
      <c r="V194" s="451">
        <f t="shared" si="96"/>
        <v>0</v>
      </c>
      <c r="W194" s="474">
        <f t="shared" si="97"/>
        <v>2.7</v>
      </c>
    </row>
    <row r="195" spans="1:29" outlineLevel="2" x14ac:dyDescent="0.2">
      <c r="A195" s="471" t="s">
        <v>350</v>
      </c>
      <c r="B195" s="430" t="s">
        <v>34</v>
      </c>
      <c r="C195" s="430" t="s">
        <v>43</v>
      </c>
      <c r="D195" s="430" t="s">
        <v>354</v>
      </c>
      <c r="E195" s="430" t="s">
        <v>355</v>
      </c>
      <c r="F195" s="430" t="s">
        <v>356</v>
      </c>
      <c r="G195" s="472">
        <v>7.5</v>
      </c>
      <c r="H195" s="430" t="s">
        <v>42</v>
      </c>
      <c r="I195" s="446">
        <v>1</v>
      </c>
      <c r="J195" s="446">
        <v>9</v>
      </c>
      <c r="K195" s="447">
        <v>13.5</v>
      </c>
      <c r="L195" s="455">
        <f t="shared" si="92"/>
        <v>4</v>
      </c>
      <c r="M195" s="456">
        <f t="shared" si="93"/>
        <v>6</v>
      </c>
      <c r="N195" s="425">
        <v>80</v>
      </c>
      <c r="O195" s="450">
        <v>1</v>
      </c>
      <c r="P195" s="451">
        <v>4</v>
      </c>
      <c r="Q195" s="425">
        <v>20</v>
      </c>
      <c r="R195" s="450">
        <v>1</v>
      </c>
      <c r="S195" s="451">
        <v>1</v>
      </c>
      <c r="T195" s="473">
        <f t="shared" si="94"/>
        <v>85.5</v>
      </c>
      <c r="U195" s="453">
        <f t="shared" si="95"/>
        <v>63</v>
      </c>
      <c r="V195" s="451">
        <f t="shared" si="96"/>
        <v>22.5</v>
      </c>
      <c r="W195" s="474">
        <f t="shared" si="97"/>
        <v>85.5</v>
      </c>
    </row>
    <row r="196" spans="1:29" outlineLevel="2" x14ac:dyDescent="0.2">
      <c r="A196" s="471" t="s">
        <v>33</v>
      </c>
      <c r="B196" s="430" t="s">
        <v>34</v>
      </c>
      <c r="C196" s="430" t="s">
        <v>43</v>
      </c>
      <c r="D196" s="430" t="s">
        <v>39</v>
      </c>
      <c r="E196" s="430" t="s">
        <v>40</v>
      </c>
      <c r="F196" s="430" t="s">
        <v>41</v>
      </c>
      <c r="G196" s="472">
        <v>7.5</v>
      </c>
      <c r="H196" s="430" t="s">
        <v>42</v>
      </c>
      <c r="I196" s="446">
        <v>1</v>
      </c>
      <c r="J196" s="446">
        <v>13.5</v>
      </c>
      <c r="K196" s="447">
        <v>9</v>
      </c>
      <c r="L196" s="455">
        <f t="shared" si="92"/>
        <v>6</v>
      </c>
      <c r="M196" s="456">
        <f t="shared" si="93"/>
        <v>4</v>
      </c>
      <c r="N196" s="425">
        <v>80</v>
      </c>
      <c r="O196" s="450">
        <v>1</v>
      </c>
      <c r="P196" s="451">
        <v>4</v>
      </c>
      <c r="Q196" s="425">
        <v>20</v>
      </c>
      <c r="R196" s="450">
        <v>1</v>
      </c>
      <c r="S196" s="451">
        <v>1</v>
      </c>
      <c r="T196" s="473">
        <f t="shared" si="94"/>
        <v>72</v>
      </c>
      <c r="U196" s="453">
        <f t="shared" si="95"/>
        <v>49.5</v>
      </c>
      <c r="V196" s="451">
        <f t="shared" si="96"/>
        <v>22.5</v>
      </c>
      <c r="W196" s="474">
        <f t="shared" si="97"/>
        <v>72</v>
      </c>
    </row>
    <row r="197" spans="1:29" outlineLevel="1" x14ac:dyDescent="0.2">
      <c r="A197" s="471"/>
      <c r="B197" s="430"/>
      <c r="C197" s="430" t="s">
        <v>690</v>
      </c>
      <c r="D197" s="430"/>
      <c r="E197" s="430"/>
      <c r="F197" s="430"/>
      <c r="G197" s="472"/>
      <c r="H197" s="430"/>
      <c r="I197" s="446"/>
      <c r="J197" s="446"/>
      <c r="K197" s="447"/>
      <c r="L197" s="455"/>
      <c r="M197" s="456"/>
      <c r="N197" s="425"/>
      <c r="O197" s="450"/>
      <c r="P197" s="451"/>
      <c r="Q197" s="425"/>
      <c r="R197" s="450"/>
      <c r="S197" s="451"/>
      <c r="T197" s="473"/>
      <c r="U197" s="453">
        <f>SUBTOTAL(9,U191:U196)</f>
        <v>169.2</v>
      </c>
      <c r="V197" s="451">
        <f>SUBTOTAL(9,V191:V196)</f>
        <v>90</v>
      </c>
      <c r="W197" s="474">
        <f>SUBTOTAL(9,W191:W196)</f>
        <v>259.2</v>
      </c>
    </row>
    <row r="198" spans="1:29" outlineLevel="2" x14ac:dyDescent="0.2">
      <c r="A198" s="443" t="s">
        <v>556</v>
      </c>
      <c r="B198" s="430" t="s">
        <v>34</v>
      </c>
      <c r="C198" s="430" t="s">
        <v>14</v>
      </c>
      <c r="D198" s="430" t="s">
        <v>465</v>
      </c>
      <c r="E198" s="430" t="s">
        <v>466</v>
      </c>
      <c r="F198" s="430" t="s">
        <v>467</v>
      </c>
      <c r="G198" s="472">
        <v>7.5</v>
      </c>
      <c r="H198" s="430" t="s">
        <v>42</v>
      </c>
      <c r="I198" s="446">
        <v>1</v>
      </c>
      <c r="J198" s="446">
        <v>18</v>
      </c>
      <c r="K198" s="447">
        <v>4.5</v>
      </c>
      <c r="L198" s="455">
        <f>J198*10/3/G198</f>
        <v>8</v>
      </c>
      <c r="M198" s="456">
        <f>K198*10/3/G198</f>
        <v>2</v>
      </c>
      <c r="N198" s="425">
        <v>20</v>
      </c>
      <c r="O198" s="450">
        <v>1</v>
      </c>
      <c r="P198" s="451">
        <v>1</v>
      </c>
      <c r="Q198" s="425">
        <v>60</v>
      </c>
      <c r="R198" s="450">
        <v>1</v>
      </c>
      <c r="S198" s="451">
        <v>3</v>
      </c>
      <c r="T198" s="473">
        <f>J198*(O198+R198)+K198*(P198+S198)</f>
        <v>54</v>
      </c>
      <c r="U198" s="453">
        <f>J198*O198+K198*P198</f>
        <v>22.5</v>
      </c>
      <c r="V198" s="451">
        <f>J198*R198+K198*S198</f>
        <v>31.5</v>
      </c>
      <c r="W198" s="474">
        <f>T198</f>
        <v>54</v>
      </c>
    </row>
    <row r="199" spans="1:29" s="3" customFormat="1" outlineLevel="2" x14ac:dyDescent="0.2">
      <c r="A199" s="471" t="s">
        <v>350</v>
      </c>
      <c r="B199" s="430" t="s">
        <v>34</v>
      </c>
      <c r="C199" s="430" t="s">
        <v>14</v>
      </c>
      <c r="D199" s="430" t="s">
        <v>357</v>
      </c>
      <c r="E199" s="430" t="s">
        <v>358</v>
      </c>
      <c r="F199" s="430" t="s">
        <v>359</v>
      </c>
      <c r="G199" s="472">
        <v>7.5</v>
      </c>
      <c r="H199" s="430" t="s">
        <v>13</v>
      </c>
      <c r="I199" s="446">
        <v>1</v>
      </c>
      <c r="J199" s="446">
        <v>9</v>
      </c>
      <c r="K199" s="447">
        <v>13.5</v>
      </c>
      <c r="L199" s="455">
        <f>J199*10/3/G199</f>
        <v>4</v>
      </c>
      <c r="M199" s="456">
        <f>K199*10/3/G199</f>
        <v>6</v>
      </c>
      <c r="N199" s="425">
        <v>40</v>
      </c>
      <c r="O199" s="450">
        <v>1</v>
      </c>
      <c r="P199" s="451">
        <v>2</v>
      </c>
      <c r="Q199" s="425">
        <v>60</v>
      </c>
      <c r="R199" s="450">
        <v>1</v>
      </c>
      <c r="S199" s="451">
        <v>3</v>
      </c>
      <c r="T199" s="473">
        <f>J199*(O199+R199)+K199*(P199+S199)</f>
        <v>85.5</v>
      </c>
      <c r="U199" s="453">
        <f>J199*O199+K199*P199</f>
        <v>36</v>
      </c>
      <c r="V199" s="451">
        <f>J199*R199+K199*S199</f>
        <v>49.5</v>
      </c>
      <c r="W199" s="474">
        <f>T199</f>
        <v>85.5</v>
      </c>
      <c r="X199" s="49"/>
      <c r="Y199" s="49"/>
      <c r="Z199" s="4"/>
      <c r="AA199" s="37"/>
      <c r="AB199" s="37"/>
      <c r="AC199" s="4"/>
    </row>
    <row r="200" spans="1:29" outlineLevel="2" x14ac:dyDescent="0.2">
      <c r="A200" s="471" t="s">
        <v>33</v>
      </c>
      <c r="B200" s="430" t="s">
        <v>34</v>
      </c>
      <c r="C200" s="430" t="s">
        <v>14</v>
      </c>
      <c r="D200" s="430" t="s">
        <v>44</v>
      </c>
      <c r="E200" s="430" t="s">
        <v>45</v>
      </c>
      <c r="F200" s="430" t="s">
        <v>46</v>
      </c>
      <c r="G200" s="472">
        <v>7.5</v>
      </c>
      <c r="H200" s="430" t="s">
        <v>13</v>
      </c>
      <c r="I200" s="446">
        <v>1</v>
      </c>
      <c r="J200" s="446">
        <v>13.5</v>
      </c>
      <c r="K200" s="447">
        <v>9</v>
      </c>
      <c r="L200" s="455">
        <f>J200*10/3/G200</f>
        <v>6</v>
      </c>
      <c r="M200" s="456">
        <f>K200*10/3/G200</f>
        <v>4</v>
      </c>
      <c r="N200" s="425">
        <v>20</v>
      </c>
      <c r="O200" s="450">
        <v>1</v>
      </c>
      <c r="P200" s="451">
        <v>1</v>
      </c>
      <c r="Q200" s="425">
        <v>60</v>
      </c>
      <c r="R200" s="450">
        <v>1</v>
      </c>
      <c r="S200" s="451">
        <v>3</v>
      </c>
      <c r="T200" s="473">
        <f>J200*(O200+R200)+K200*(P200+S200)</f>
        <v>63</v>
      </c>
      <c r="U200" s="453">
        <f>J200*O200+K200*P200</f>
        <v>22.5</v>
      </c>
      <c r="V200" s="451">
        <f>J200*R200+K200*S200</f>
        <v>40.5</v>
      </c>
      <c r="W200" s="474">
        <f>T200</f>
        <v>63</v>
      </c>
      <c r="X200" s="51"/>
    </row>
    <row r="201" spans="1:29" outlineLevel="2" x14ac:dyDescent="0.2">
      <c r="A201" s="443" t="s">
        <v>556</v>
      </c>
      <c r="B201" s="430" t="s">
        <v>34</v>
      </c>
      <c r="C201" s="430" t="s">
        <v>14</v>
      </c>
      <c r="D201" s="430" t="s">
        <v>468</v>
      </c>
      <c r="E201" s="430" t="s">
        <v>469</v>
      </c>
      <c r="F201" s="430" t="s">
        <v>470</v>
      </c>
      <c r="G201" s="472">
        <v>7.5</v>
      </c>
      <c r="H201" s="430" t="s">
        <v>42</v>
      </c>
      <c r="I201" s="446">
        <v>1</v>
      </c>
      <c r="J201" s="446">
        <v>18</v>
      </c>
      <c r="K201" s="447">
        <v>4.5</v>
      </c>
      <c r="L201" s="455">
        <f>J201*10/3/G201</f>
        <v>8</v>
      </c>
      <c r="M201" s="456">
        <f>K201*10/3/G201</f>
        <v>2</v>
      </c>
      <c r="N201" s="425">
        <v>20</v>
      </c>
      <c r="O201" s="450">
        <v>1</v>
      </c>
      <c r="P201" s="451">
        <v>1</v>
      </c>
      <c r="Q201" s="425">
        <v>60</v>
      </c>
      <c r="R201" s="450">
        <v>1</v>
      </c>
      <c r="S201" s="451">
        <v>3</v>
      </c>
      <c r="T201" s="473">
        <f>J201*(O201+R201)+K201*(P201+S201)</f>
        <v>54</v>
      </c>
      <c r="U201" s="453">
        <f>J201*O201+K201*P201</f>
        <v>22.5</v>
      </c>
      <c r="V201" s="451">
        <f>J201*R201+K201*S201</f>
        <v>31.5</v>
      </c>
      <c r="W201" s="474">
        <f>T201</f>
        <v>54</v>
      </c>
    </row>
    <row r="202" spans="1:29" outlineLevel="1" x14ac:dyDescent="0.2">
      <c r="A202" s="443"/>
      <c r="B202" s="430"/>
      <c r="C202" s="430" t="s">
        <v>691</v>
      </c>
      <c r="D202" s="430"/>
      <c r="E202" s="430"/>
      <c r="F202" s="430"/>
      <c r="G202" s="472"/>
      <c r="H202" s="430"/>
      <c r="I202" s="446"/>
      <c r="J202" s="446"/>
      <c r="K202" s="447"/>
      <c r="L202" s="455"/>
      <c r="M202" s="456"/>
      <c r="N202" s="425"/>
      <c r="O202" s="450"/>
      <c r="P202" s="451"/>
      <c r="Q202" s="425"/>
      <c r="R202" s="450"/>
      <c r="S202" s="451"/>
      <c r="T202" s="473"/>
      <c r="U202" s="453">
        <f>SUBTOTAL(9,U198:U201)</f>
        <v>103.5</v>
      </c>
      <c r="V202" s="451">
        <f>SUBTOTAL(9,V198:V201)</f>
        <v>153</v>
      </c>
      <c r="W202" s="474">
        <f>SUBTOTAL(9,W198:W201)</f>
        <v>256.5</v>
      </c>
    </row>
    <row r="203" spans="1:29" outlineLevel="2" x14ac:dyDescent="0.2">
      <c r="A203" s="443" t="s">
        <v>556</v>
      </c>
      <c r="B203" s="430" t="s">
        <v>34</v>
      </c>
      <c r="C203" s="430" t="s">
        <v>18</v>
      </c>
      <c r="D203" s="430" t="s">
        <v>463</v>
      </c>
      <c r="E203" s="430" t="s">
        <v>458</v>
      </c>
      <c r="F203" s="430" t="s">
        <v>459</v>
      </c>
      <c r="G203" s="472">
        <v>6</v>
      </c>
      <c r="H203" s="430" t="s">
        <v>42</v>
      </c>
      <c r="I203" s="446">
        <v>1</v>
      </c>
      <c r="J203" s="446">
        <v>13.5</v>
      </c>
      <c r="K203" s="447">
        <v>4.5</v>
      </c>
      <c r="L203" s="455">
        <f>J203*10/3/G203</f>
        <v>7.5</v>
      </c>
      <c r="M203" s="456">
        <f>K203*10/3/G203</f>
        <v>2.5</v>
      </c>
      <c r="N203" s="425">
        <v>60</v>
      </c>
      <c r="O203" s="450">
        <v>1</v>
      </c>
      <c r="P203" s="451">
        <v>3</v>
      </c>
      <c r="Q203" s="425">
        <v>0</v>
      </c>
      <c r="R203" s="450">
        <v>0</v>
      </c>
      <c r="S203" s="451">
        <v>0</v>
      </c>
      <c r="T203" s="473">
        <f>J203*(O203+R203)+K203*(P203+S203)</f>
        <v>27</v>
      </c>
      <c r="U203" s="453">
        <f>J203*O203+K203*P203</f>
        <v>27</v>
      </c>
      <c r="V203" s="451">
        <f>J203*R203+K203*S203</f>
        <v>0</v>
      </c>
      <c r="W203" s="474">
        <f>T203</f>
        <v>27</v>
      </c>
    </row>
    <row r="204" spans="1:29" outlineLevel="2" x14ac:dyDescent="0.2">
      <c r="A204" s="471" t="s">
        <v>350</v>
      </c>
      <c r="B204" s="430" t="s">
        <v>34</v>
      </c>
      <c r="C204" s="430" t="s">
        <v>18</v>
      </c>
      <c r="D204" s="430" t="s">
        <v>360</v>
      </c>
      <c r="E204" s="430" t="s">
        <v>361</v>
      </c>
      <c r="F204" s="430" t="s">
        <v>362</v>
      </c>
      <c r="G204" s="472">
        <v>6</v>
      </c>
      <c r="H204" s="430" t="s">
        <v>13</v>
      </c>
      <c r="I204" s="446">
        <v>1</v>
      </c>
      <c r="J204" s="446">
        <v>9</v>
      </c>
      <c r="K204" s="447">
        <v>9</v>
      </c>
      <c r="L204" s="455">
        <f>J204*10/3/G204</f>
        <v>5</v>
      </c>
      <c r="M204" s="456">
        <f>K204*10/3/G204</f>
        <v>5</v>
      </c>
      <c r="N204" s="425">
        <v>80</v>
      </c>
      <c r="O204" s="450">
        <v>1</v>
      </c>
      <c r="P204" s="451">
        <v>3</v>
      </c>
      <c r="Q204" s="425">
        <v>0</v>
      </c>
      <c r="R204" s="450">
        <v>0</v>
      </c>
      <c r="S204" s="451">
        <v>0</v>
      </c>
      <c r="T204" s="473">
        <f>J204*(O204+R204)+K204*(P204+S204)</f>
        <v>36</v>
      </c>
      <c r="U204" s="453">
        <f>J204*O204+K204*P204</f>
        <v>36</v>
      </c>
      <c r="V204" s="451">
        <f>J204*R204+K204*S204</f>
        <v>0</v>
      </c>
      <c r="W204" s="474">
        <f>T204</f>
        <v>36</v>
      </c>
      <c r="X204" s="494"/>
    </row>
    <row r="205" spans="1:29" outlineLevel="2" x14ac:dyDescent="0.2">
      <c r="A205" s="471" t="s">
        <v>33</v>
      </c>
      <c r="B205" s="430" t="s">
        <v>34</v>
      </c>
      <c r="C205" s="430" t="s">
        <v>18</v>
      </c>
      <c r="D205" s="430" t="s">
        <v>47</v>
      </c>
      <c r="E205" s="430" t="s">
        <v>48</v>
      </c>
      <c r="F205" s="430" t="s">
        <v>49</v>
      </c>
      <c r="G205" s="472">
        <v>6</v>
      </c>
      <c r="H205" s="430" t="s">
        <v>13</v>
      </c>
      <c r="I205" s="446">
        <v>1</v>
      </c>
      <c r="J205" s="446">
        <v>13.5</v>
      </c>
      <c r="K205" s="447">
        <v>4.5</v>
      </c>
      <c r="L205" s="455">
        <f>J205*10/3/G205</f>
        <v>7.5</v>
      </c>
      <c r="M205" s="456">
        <f>K205*10/3/G205</f>
        <v>2.5</v>
      </c>
      <c r="N205" s="425">
        <v>60</v>
      </c>
      <c r="O205" s="450">
        <v>1</v>
      </c>
      <c r="P205" s="451">
        <v>3</v>
      </c>
      <c r="Q205" s="425">
        <v>0</v>
      </c>
      <c r="R205" s="450">
        <v>0</v>
      </c>
      <c r="S205" s="451">
        <v>0</v>
      </c>
      <c r="T205" s="473">
        <f>J205*(O205+R205)+K205*(P205+S205)</f>
        <v>27</v>
      </c>
      <c r="U205" s="453">
        <f>J205*O205+K205*P205</f>
        <v>27</v>
      </c>
      <c r="V205" s="451">
        <f>J205*R205+K205*S205</f>
        <v>0</v>
      </c>
      <c r="W205" s="474">
        <f>T205</f>
        <v>27</v>
      </c>
    </row>
    <row r="206" spans="1:29" outlineLevel="2" x14ac:dyDescent="0.2">
      <c r="A206" s="471" t="s">
        <v>350</v>
      </c>
      <c r="B206" s="430" t="s">
        <v>34</v>
      </c>
      <c r="C206" s="430" t="s">
        <v>18</v>
      </c>
      <c r="D206" s="430" t="s">
        <v>363</v>
      </c>
      <c r="E206" s="430" t="s">
        <v>364</v>
      </c>
      <c r="F206" s="430" t="s">
        <v>365</v>
      </c>
      <c r="G206" s="472">
        <v>6</v>
      </c>
      <c r="H206" s="430" t="s">
        <v>13</v>
      </c>
      <c r="I206" s="446">
        <v>1</v>
      </c>
      <c r="J206" s="446">
        <v>9</v>
      </c>
      <c r="K206" s="447">
        <v>9</v>
      </c>
      <c r="L206" s="455">
        <f>J206*10/3/G206</f>
        <v>5</v>
      </c>
      <c r="M206" s="456">
        <f>K206*10/3/G206</f>
        <v>5</v>
      </c>
      <c r="N206" s="425">
        <v>60</v>
      </c>
      <c r="O206" s="450">
        <v>1</v>
      </c>
      <c r="P206" s="451">
        <v>3</v>
      </c>
      <c r="Q206" s="425">
        <v>0</v>
      </c>
      <c r="R206" s="450">
        <v>0</v>
      </c>
      <c r="S206" s="451">
        <v>0</v>
      </c>
      <c r="T206" s="473">
        <f>J206*(O206+R206)+K206*(P206+S206)</f>
        <v>36</v>
      </c>
      <c r="U206" s="453">
        <f>J206*O206+K206*P206</f>
        <v>36</v>
      </c>
      <c r="V206" s="451">
        <f>J206*R206+K206*S206</f>
        <v>0</v>
      </c>
      <c r="W206" s="474">
        <f>T206</f>
        <v>36</v>
      </c>
    </row>
    <row r="207" spans="1:29" outlineLevel="2" x14ac:dyDescent="0.2">
      <c r="A207" s="471" t="s">
        <v>33</v>
      </c>
      <c r="B207" s="430" t="s">
        <v>34</v>
      </c>
      <c r="C207" s="430" t="s">
        <v>18</v>
      </c>
      <c r="D207" s="430" t="s">
        <v>50</v>
      </c>
      <c r="E207" s="430" t="s">
        <v>51</v>
      </c>
      <c r="F207" s="430" t="s">
        <v>52</v>
      </c>
      <c r="G207" s="472">
        <v>6</v>
      </c>
      <c r="H207" s="430" t="s">
        <v>13</v>
      </c>
      <c r="I207" s="446">
        <v>1</v>
      </c>
      <c r="J207" s="446">
        <v>13.5</v>
      </c>
      <c r="K207" s="447">
        <v>4.5</v>
      </c>
      <c r="L207" s="455">
        <f>J207*10/3/G207</f>
        <v>7.5</v>
      </c>
      <c r="M207" s="456">
        <f>K207*10/3/G207</f>
        <v>2.5</v>
      </c>
      <c r="N207" s="425">
        <v>60</v>
      </c>
      <c r="O207" s="450">
        <v>1</v>
      </c>
      <c r="P207" s="451">
        <v>3</v>
      </c>
      <c r="Q207" s="425">
        <v>0</v>
      </c>
      <c r="R207" s="450">
        <v>0</v>
      </c>
      <c r="S207" s="451">
        <v>0</v>
      </c>
      <c r="T207" s="473">
        <f>J207*(O207+R207)+K207*(P207+S207)</f>
        <v>27</v>
      </c>
      <c r="U207" s="453">
        <f>J207*O207+K207*P207</f>
        <v>27</v>
      </c>
      <c r="V207" s="451">
        <f>J207*R207+K207*S207</f>
        <v>0</v>
      </c>
      <c r="W207" s="474">
        <f>T207</f>
        <v>27</v>
      </c>
    </row>
    <row r="208" spans="1:29" outlineLevel="1" x14ac:dyDescent="0.2">
      <c r="A208" s="471"/>
      <c r="B208" s="430"/>
      <c r="C208" s="430" t="s">
        <v>692</v>
      </c>
      <c r="D208" s="430"/>
      <c r="E208" s="430"/>
      <c r="F208" s="430"/>
      <c r="G208" s="472"/>
      <c r="H208" s="430"/>
      <c r="I208" s="446"/>
      <c r="J208" s="446"/>
      <c r="K208" s="447"/>
      <c r="L208" s="455"/>
      <c r="M208" s="456"/>
      <c r="N208" s="425"/>
      <c r="O208" s="450"/>
      <c r="P208" s="451"/>
      <c r="Q208" s="425"/>
      <c r="R208" s="450"/>
      <c r="S208" s="451"/>
      <c r="T208" s="473"/>
      <c r="U208" s="453">
        <f>SUBTOTAL(9,U203:U207)</f>
        <v>153</v>
      </c>
      <c r="V208" s="451">
        <f>SUBTOTAL(9,V203:V207)</f>
        <v>0</v>
      </c>
      <c r="W208" s="474">
        <f>SUBTOTAL(9,W203:W207)</f>
        <v>153</v>
      </c>
    </row>
    <row r="209" spans="1:23" outlineLevel="2" x14ac:dyDescent="0.2">
      <c r="A209" s="471" t="s">
        <v>406</v>
      </c>
      <c r="B209" s="430" t="s">
        <v>34</v>
      </c>
      <c r="C209" s="430" t="s">
        <v>56</v>
      </c>
      <c r="D209" s="430" t="s">
        <v>410</v>
      </c>
      <c r="E209" s="430" t="s">
        <v>408</v>
      </c>
      <c r="F209" s="430" t="s">
        <v>409</v>
      </c>
      <c r="G209" s="472">
        <v>6</v>
      </c>
      <c r="H209" s="430" t="s">
        <v>42</v>
      </c>
      <c r="I209" s="446">
        <v>1</v>
      </c>
      <c r="J209" s="446">
        <v>11.25</v>
      </c>
      <c r="K209" s="447">
        <v>6.75</v>
      </c>
      <c r="L209" s="455">
        <f>J209*10/3/G209</f>
        <v>6.25</v>
      </c>
      <c r="M209" s="456">
        <f>K209*10/3/G209</f>
        <v>3.75</v>
      </c>
      <c r="N209" s="425">
        <v>0</v>
      </c>
      <c r="O209" s="450">
        <v>0</v>
      </c>
      <c r="P209" s="451">
        <v>0</v>
      </c>
      <c r="Q209" s="425">
        <v>40</v>
      </c>
      <c r="R209" s="450">
        <v>1</v>
      </c>
      <c r="S209" s="451">
        <v>2</v>
      </c>
      <c r="T209" s="473">
        <f>J209*(O209+R209)+K209*(P209+S209)</f>
        <v>24.75</v>
      </c>
      <c r="U209" s="453">
        <f>J209*O209+K209*P209</f>
        <v>0</v>
      </c>
      <c r="V209" s="451">
        <f>J209*R209+K209*S209</f>
        <v>24.75</v>
      </c>
      <c r="W209" s="474">
        <f>T209</f>
        <v>24.75</v>
      </c>
    </row>
    <row r="210" spans="1:23" outlineLevel="2" x14ac:dyDescent="0.2">
      <c r="A210" s="471" t="s">
        <v>473</v>
      </c>
      <c r="B210" s="430" t="s">
        <v>34</v>
      </c>
      <c r="C210" s="430" t="s">
        <v>56</v>
      </c>
      <c r="D210" s="430" t="s">
        <v>478</v>
      </c>
      <c r="E210" s="430" t="s">
        <v>479</v>
      </c>
      <c r="F210" s="430" t="s">
        <v>480</v>
      </c>
      <c r="G210" s="472">
        <v>6</v>
      </c>
      <c r="H210" s="430" t="s">
        <v>42</v>
      </c>
      <c r="I210" s="446">
        <v>1</v>
      </c>
      <c r="J210" s="446">
        <v>13.5</v>
      </c>
      <c r="K210" s="447">
        <v>4.5</v>
      </c>
      <c r="L210" s="455">
        <f>J210*10/3/G210</f>
        <v>7.5</v>
      </c>
      <c r="M210" s="456">
        <f>K210*10/3/G210</f>
        <v>2.5</v>
      </c>
      <c r="N210" s="425">
        <v>0</v>
      </c>
      <c r="O210" s="450">
        <v>0</v>
      </c>
      <c r="P210" s="451">
        <v>0</v>
      </c>
      <c r="Q210" s="425">
        <v>60</v>
      </c>
      <c r="R210" s="450">
        <v>1</v>
      </c>
      <c r="S210" s="451">
        <v>3</v>
      </c>
      <c r="T210" s="473">
        <f>J210*(O210+R210)+K210*(P210+S210)</f>
        <v>27</v>
      </c>
      <c r="U210" s="453">
        <f>J210*O210+K210*P210</f>
        <v>0</v>
      </c>
      <c r="V210" s="451">
        <f>J210*R210+K210*S210</f>
        <v>27</v>
      </c>
      <c r="W210" s="474">
        <f>T210</f>
        <v>27</v>
      </c>
    </row>
    <row r="211" spans="1:23" outlineLevel="2" x14ac:dyDescent="0.2">
      <c r="A211" s="471" t="s">
        <v>33</v>
      </c>
      <c r="B211" s="430" t="s">
        <v>34</v>
      </c>
      <c r="C211" s="430" t="s">
        <v>56</v>
      </c>
      <c r="D211" s="430" t="s">
        <v>53</v>
      </c>
      <c r="E211" s="430" t="s">
        <v>54</v>
      </c>
      <c r="F211" s="430" t="s">
        <v>55</v>
      </c>
      <c r="G211" s="472">
        <v>6</v>
      </c>
      <c r="H211" s="430" t="s">
        <v>13</v>
      </c>
      <c r="I211" s="446">
        <v>1</v>
      </c>
      <c r="J211" s="446">
        <v>13.5</v>
      </c>
      <c r="K211" s="447">
        <v>4.5</v>
      </c>
      <c r="L211" s="455">
        <f>J211*10/3/G211</f>
        <v>7.5</v>
      </c>
      <c r="M211" s="456">
        <f>K211*10/3/G211</f>
        <v>2.5</v>
      </c>
      <c r="N211" s="425">
        <v>0</v>
      </c>
      <c r="O211" s="450">
        <v>0</v>
      </c>
      <c r="P211" s="451">
        <v>0</v>
      </c>
      <c r="Q211" s="425">
        <v>60</v>
      </c>
      <c r="R211" s="450">
        <v>1</v>
      </c>
      <c r="S211" s="451">
        <v>3</v>
      </c>
      <c r="T211" s="473">
        <f>J211*(O211+R211)+K211*(P211+S211)</f>
        <v>27</v>
      </c>
      <c r="U211" s="453">
        <f>J211*O211+K211*P211</f>
        <v>0</v>
      </c>
      <c r="V211" s="451">
        <f>J211*R211+K211*S211</f>
        <v>27</v>
      </c>
      <c r="W211" s="474">
        <f>T211</f>
        <v>27</v>
      </c>
    </row>
    <row r="212" spans="1:23" outlineLevel="2" x14ac:dyDescent="0.2">
      <c r="A212" s="471" t="s">
        <v>350</v>
      </c>
      <c r="B212" s="430" t="s">
        <v>34</v>
      </c>
      <c r="C212" s="430" t="s">
        <v>56</v>
      </c>
      <c r="D212" s="430" t="s">
        <v>366</v>
      </c>
      <c r="E212" s="430" t="s">
        <v>367</v>
      </c>
      <c r="F212" s="430" t="s">
        <v>368</v>
      </c>
      <c r="G212" s="472">
        <v>6</v>
      </c>
      <c r="H212" s="430" t="s">
        <v>13</v>
      </c>
      <c r="I212" s="446">
        <v>1</v>
      </c>
      <c r="J212" s="446">
        <v>9</v>
      </c>
      <c r="K212" s="447">
        <v>9</v>
      </c>
      <c r="L212" s="455">
        <f>J212*10/3/G212</f>
        <v>5</v>
      </c>
      <c r="M212" s="456">
        <f>K212*10/3/G212</f>
        <v>5</v>
      </c>
      <c r="N212" s="425">
        <v>0</v>
      </c>
      <c r="O212" s="450">
        <v>0</v>
      </c>
      <c r="P212" s="451">
        <v>0</v>
      </c>
      <c r="Q212" s="425">
        <v>40</v>
      </c>
      <c r="R212" s="450">
        <v>1</v>
      </c>
      <c r="S212" s="451">
        <v>2</v>
      </c>
      <c r="T212" s="473">
        <f>J212*(O212+R212)+K212*(P212+S212)</f>
        <v>27</v>
      </c>
      <c r="U212" s="453">
        <f>J212*O212+K212*P212</f>
        <v>0</v>
      </c>
      <c r="V212" s="451">
        <f>J212*R212+K212*S212</f>
        <v>27</v>
      </c>
      <c r="W212" s="474">
        <f>T212</f>
        <v>27</v>
      </c>
    </row>
    <row r="213" spans="1:23" outlineLevel="2" x14ac:dyDescent="0.2">
      <c r="A213" s="471" t="s">
        <v>350</v>
      </c>
      <c r="B213" s="430" t="s">
        <v>34</v>
      </c>
      <c r="C213" s="478" t="s">
        <v>56</v>
      </c>
      <c r="D213" s="430" t="s">
        <v>375</v>
      </c>
      <c r="E213" s="430" t="s">
        <v>376</v>
      </c>
      <c r="F213" s="430" t="s">
        <v>377</v>
      </c>
      <c r="G213" s="472">
        <v>6</v>
      </c>
      <c r="H213" s="430" t="s">
        <v>13</v>
      </c>
      <c r="I213" s="446">
        <v>1</v>
      </c>
      <c r="J213" s="446">
        <f>(4.5+$Y$30)*I213</f>
        <v>9</v>
      </c>
      <c r="K213" s="447">
        <v>9</v>
      </c>
      <c r="L213" s="455">
        <f>J213*10/3/G213</f>
        <v>5</v>
      </c>
      <c r="M213" s="456">
        <f>K213*10/3/G213</f>
        <v>5</v>
      </c>
      <c r="N213" s="425">
        <v>0</v>
      </c>
      <c r="O213" s="450">
        <v>0</v>
      </c>
      <c r="P213" s="451">
        <v>0</v>
      </c>
      <c r="Q213" s="425">
        <v>60</v>
      </c>
      <c r="R213" s="450">
        <v>1</v>
      </c>
      <c r="S213" s="451">
        <v>3</v>
      </c>
      <c r="T213" s="473">
        <f>J213*(O213+R213)+K213*(P213+S213)</f>
        <v>36</v>
      </c>
      <c r="U213" s="453">
        <f>J213*O213+K213*P213</f>
        <v>0</v>
      </c>
      <c r="V213" s="451">
        <f>J213*R213+K213*S213</f>
        <v>36</v>
      </c>
      <c r="W213" s="474">
        <f>T213</f>
        <v>36</v>
      </c>
    </row>
    <row r="214" spans="1:23" outlineLevel="1" x14ac:dyDescent="0.2">
      <c r="A214" s="471"/>
      <c r="B214" s="430"/>
      <c r="C214" s="478" t="s">
        <v>693</v>
      </c>
      <c r="D214" s="430"/>
      <c r="E214" s="430"/>
      <c r="F214" s="430"/>
      <c r="G214" s="472"/>
      <c r="H214" s="430"/>
      <c r="I214" s="446"/>
      <c r="J214" s="446"/>
      <c r="K214" s="447"/>
      <c r="L214" s="455"/>
      <c r="M214" s="456"/>
      <c r="N214" s="425"/>
      <c r="O214" s="450"/>
      <c r="P214" s="451"/>
      <c r="Q214" s="425"/>
      <c r="R214" s="450"/>
      <c r="S214" s="451"/>
      <c r="T214" s="473"/>
      <c r="U214" s="453">
        <f>SUBTOTAL(9,U209:U213)</f>
        <v>0</v>
      </c>
      <c r="V214" s="451">
        <f>SUBTOTAL(9,V209:V213)</f>
        <v>141.75</v>
      </c>
      <c r="W214" s="474">
        <f>SUBTOTAL(9,W209:W213)</f>
        <v>141.75</v>
      </c>
    </row>
    <row r="215" spans="1:23" outlineLevel="2" x14ac:dyDescent="0.2">
      <c r="A215" s="471" t="s">
        <v>473</v>
      </c>
      <c r="B215" s="430" t="s">
        <v>34</v>
      </c>
      <c r="C215" s="430" t="s">
        <v>22</v>
      </c>
      <c r="D215" s="430" t="s">
        <v>481</v>
      </c>
      <c r="E215" s="430" t="s">
        <v>482</v>
      </c>
      <c r="F215" s="430" t="s">
        <v>483</v>
      </c>
      <c r="G215" s="472">
        <v>6</v>
      </c>
      <c r="H215" s="430" t="s">
        <v>13</v>
      </c>
      <c r="I215" s="446">
        <v>1</v>
      </c>
      <c r="J215" s="446">
        <v>9</v>
      </c>
      <c r="K215" s="447">
        <v>9</v>
      </c>
      <c r="L215" s="455">
        <f>J215*10/3/G215</f>
        <v>5</v>
      </c>
      <c r="M215" s="456">
        <f>K215*10/3/G215</f>
        <v>5</v>
      </c>
      <c r="N215" s="425">
        <v>40</v>
      </c>
      <c r="O215" s="450">
        <v>1</v>
      </c>
      <c r="P215" s="451">
        <v>2</v>
      </c>
      <c r="Q215" s="425">
        <v>0</v>
      </c>
      <c r="R215" s="450">
        <v>0</v>
      </c>
      <c r="S215" s="451">
        <v>0</v>
      </c>
      <c r="T215" s="473">
        <f>J215*(O215+R215)+K215*(P215+S215)</f>
        <v>27</v>
      </c>
      <c r="U215" s="453">
        <f>J215*O215+K215*P215</f>
        <v>27</v>
      </c>
      <c r="V215" s="451">
        <f>J215*R215+K215*S215</f>
        <v>0</v>
      </c>
      <c r="W215" s="474">
        <f>T215</f>
        <v>27</v>
      </c>
    </row>
    <row r="216" spans="1:23" outlineLevel="2" x14ac:dyDescent="0.2">
      <c r="A216" s="471" t="s">
        <v>350</v>
      </c>
      <c r="B216" s="430" t="s">
        <v>34</v>
      </c>
      <c r="C216" s="478" t="s">
        <v>22</v>
      </c>
      <c r="D216" s="430" t="s">
        <v>369</v>
      </c>
      <c r="E216" s="430" t="s">
        <v>370</v>
      </c>
      <c r="F216" s="430" t="s">
        <v>371</v>
      </c>
      <c r="G216" s="472">
        <v>6</v>
      </c>
      <c r="H216" s="430" t="s">
        <v>13</v>
      </c>
      <c r="I216" s="446">
        <v>1</v>
      </c>
      <c r="J216" s="446">
        <v>9</v>
      </c>
      <c r="K216" s="447">
        <v>9</v>
      </c>
      <c r="L216" s="455">
        <f>J216*10/3/G216</f>
        <v>5</v>
      </c>
      <c r="M216" s="456">
        <f>K216*10/3/G216</f>
        <v>5</v>
      </c>
      <c r="N216" s="425">
        <v>40</v>
      </c>
      <c r="O216" s="450">
        <v>1</v>
      </c>
      <c r="P216" s="451">
        <v>2</v>
      </c>
      <c r="Q216" s="425">
        <v>0</v>
      </c>
      <c r="R216" s="450">
        <v>0</v>
      </c>
      <c r="S216" s="451">
        <v>0</v>
      </c>
      <c r="T216" s="473">
        <f>J216*(O216+R216)+K216*(P216+S216)</f>
        <v>27</v>
      </c>
      <c r="U216" s="453">
        <f>J216*O216+K216*P216</f>
        <v>27</v>
      </c>
      <c r="V216" s="451">
        <f>J216*R216+K216*S216</f>
        <v>0</v>
      </c>
      <c r="W216" s="474">
        <f>T216</f>
        <v>27</v>
      </c>
    </row>
    <row r="217" spans="1:23" outlineLevel="2" x14ac:dyDescent="0.2">
      <c r="A217" s="471" t="s">
        <v>33</v>
      </c>
      <c r="B217" s="430" t="s">
        <v>34</v>
      </c>
      <c r="C217" s="430" t="s">
        <v>22</v>
      </c>
      <c r="D217" s="430" t="s">
        <v>57</v>
      </c>
      <c r="E217" s="430" t="s">
        <v>58</v>
      </c>
      <c r="F217" s="430" t="s">
        <v>59</v>
      </c>
      <c r="G217" s="472">
        <v>6</v>
      </c>
      <c r="H217" s="430" t="s">
        <v>13</v>
      </c>
      <c r="I217" s="446">
        <v>1</v>
      </c>
      <c r="J217" s="446">
        <v>13.5</v>
      </c>
      <c r="K217" s="447">
        <v>4.5</v>
      </c>
      <c r="L217" s="455">
        <f>J217*10/3/G217</f>
        <v>7.5</v>
      </c>
      <c r="M217" s="456">
        <f>K217*10/3/G217</f>
        <v>2.5</v>
      </c>
      <c r="N217" s="425">
        <v>40</v>
      </c>
      <c r="O217" s="450">
        <v>1</v>
      </c>
      <c r="P217" s="451">
        <v>2</v>
      </c>
      <c r="Q217" s="425">
        <v>0</v>
      </c>
      <c r="R217" s="450">
        <v>0</v>
      </c>
      <c r="S217" s="451">
        <v>0</v>
      </c>
      <c r="T217" s="473">
        <f>J217*(O217+R217)+K217*(P217+S217)</f>
        <v>22.5</v>
      </c>
      <c r="U217" s="453">
        <f>J217*O217+K217*P217</f>
        <v>22.5</v>
      </c>
      <c r="V217" s="451">
        <f>J217*R217+K217*S217</f>
        <v>0</v>
      </c>
      <c r="W217" s="474">
        <f>T217</f>
        <v>22.5</v>
      </c>
    </row>
    <row r="218" spans="1:23" outlineLevel="2" x14ac:dyDescent="0.2">
      <c r="A218" s="471" t="s">
        <v>33</v>
      </c>
      <c r="B218" s="430" t="s">
        <v>34</v>
      </c>
      <c r="C218" s="430" t="s">
        <v>22</v>
      </c>
      <c r="D218" s="430" t="s">
        <v>60</v>
      </c>
      <c r="E218" s="430" t="s">
        <v>61</v>
      </c>
      <c r="F218" s="430" t="s">
        <v>62</v>
      </c>
      <c r="G218" s="472">
        <v>6</v>
      </c>
      <c r="H218" s="430" t="s">
        <v>13</v>
      </c>
      <c r="I218" s="446">
        <v>1</v>
      </c>
      <c r="J218" s="446">
        <v>13.5</v>
      </c>
      <c r="K218" s="447">
        <v>4.5</v>
      </c>
      <c r="L218" s="455">
        <f>J218*10/3/G218</f>
        <v>7.5</v>
      </c>
      <c r="M218" s="456">
        <f>K218*10/3/G218</f>
        <v>2.5</v>
      </c>
      <c r="N218" s="425">
        <v>40</v>
      </c>
      <c r="O218" s="450">
        <v>1</v>
      </c>
      <c r="P218" s="451">
        <v>2</v>
      </c>
      <c r="Q218" s="425">
        <v>0</v>
      </c>
      <c r="R218" s="450">
        <v>0</v>
      </c>
      <c r="S218" s="451">
        <v>0</v>
      </c>
      <c r="T218" s="473">
        <f>J218*(O218+R218)+K218*(P218+S218)</f>
        <v>22.5</v>
      </c>
      <c r="U218" s="453">
        <f>J218*O218+K218*P218</f>
        <v>22.5</v>
      </c>
      <c r="V218" s="451">
        <f>J218*R218+K218*S218</f>
        <v>0</v>
      </c>
      <c r="W218" s="474">
        <f>T218</f>
        <v>22.5</v>
      </c>
    </row>
    <row r="219" spans="1:23" outlineLevel="2" x14ac:dyDescent="0.2">
      <c r="A219" s="471" t="s">
        <v>33</v>
      </c>
      <c r="B219" s="430" t="s">
        <v>34</v>
      </c>
      <c r="C219" s="430" t="s">
        <v>22</v>
      </c>
      <c r="D219" s="430" t="s">
        <v>63</v>
      </c>
      <c r="E219" s="430" t="s">
        <v>64</v>
      </c>
      <c r="F219" s="430" t="s">
        <v>65</v>
      </c>
      <c r="G219" s="472">
        <v>6</v>
      </c>
      <c r="H219" s="430" t="s">
        <v>13</v>
      </c>
      <c r="I219" s="446">
        <v>1</v>
      </c>
      <c r="J219" s="446">
        <v>9</v>
      </c>
      <c r="K219" s="447">
        <v>9</v>
      </c>
      <c r="L219" s="455">
        <f>J219*10/3/G219</f>
        <v>5</v>
      </c>
      <c r="M219" s="456">
        <f>K219*10/3/G219</f>
        <v>5</v>
      </c>
      <c r="N219" s="425">
        <v>20</v>
      </c>
      <c r="O219" s="450">
        <v>1</v>
      </c>
      <c r="P219" s="451">
        <v>2</v>
      </c>
      <c r="Q219" s="425">
        <v>0</v>
      </c>
      <c r="R219" s="450">
        <v>0</v>
      </c>
      <c r="S219" s="451">
        <v>0</v>
      </c>
      <c r="T219" s="473">
        <f>J219*(O219+R219)+K219*(P219+S219)</f>
        <v>27</v>
      </c>
      <c r="U219" s="453">
        <f>J219*O219+K219*P219</f>
        <v>27</v>
      </c>
      <c r="V219" s="451">
        <f>J219*R219+K219*S219</f>
        <v>0</v>
      </c>
      <c r="W219" s="474">
        <f>T219</f>
        <v>27</v>
      </c>
    </row>
    <row r="220" spans="1:23" outlineLevel="1" x14ac:dyDescent="0.2">
      <c r="A220" s="471"/>
      <c r="B220" s="430"/>
      <c r="C220" s="430" t="s">
        <v>694</v>
      </c>
      <c r="D220" s="430"/>
      <c r="E220" s="430"/>
      <c r="F220" s="430"/>
      <c r="G220" s="472"/>
      <c r="H220" s="430"/>
      <c r="I220" s="446"/>
      <c r="J220" s="446"/>
      <c r="K220" s="447"/>
      <c r="L220" s="455"/>
      <c r="M220" s="456"/>
      <c r="N220" s="425"/>
      <c r="O220" s="450"/>
      <c r="P220" s="451"/>
      <c r="Q220" s="425"/>
      <c r="R220" s="450"/>
      <c r="S220" s="451"/>
      <c r="T220" s="473"/>
      <c r="U220" s="453">
        <f>SUBTOTAL(9,U215:U219)</f>
        <v>126</v>
      </c>
      <c r="V220" s="451">
        <f>SUBTOTAL(9,V215:V219)</f>
        <v>0</v>
      </c>
      <c r="W220" s="474">
        <f>SUBTOTAL(9,W215:W219)</f>
        <v>126</v>
      </c>
    </row>
    <row r="221" spans="1:23" outlineLevel="2" x14ac:dyDescent="0.2">
      <c r="A221" s="471" t="s">
        <v>473</v>
      </c>
      <c r="B221" s="430" t="s">
        <v>34</v>
      </c>
      <c r="C221" s="430" t="s">
        <v>38</v>
      </c>
      <c r="D221" s="430" t="s">
        <v>484</v>
      </c>
      <c r="E221" s="430" t="s">
        <v>485</v>
      </c>
      <c r="F221" s="430" t="s">
        <v>486</v>
      </c>
      <c r="G221" s="472">
        <v>6</v>
      </c>
      <c r="H221" s="430" t="s">
        <v>13</v>
      </c>
      <c r="I221" s="446">
        <v>1</v>
      </c>
      <c r="J221" s="446">
        <v>13.5</v>
      </c>
      <c r="K221" s="447">
        <v>4.5</v>
      </c>
      <c r="L221" s="455">
        <f t="shared" ref="L221:L225" si="98">J221*10/3/G221</f>
        <v>7.5</v>
      </c>
      <c r="M221" s="456">
        <f>K221*10/3/G221</f>
        <v>2.5</v>
      </c>
      <c r="N221" s="425">
        <v>0</v>
      </c>
      <c r="O221" s="450">
        <v>0</v>
      </c>
      <c r="P221" s="451">
        <v>0</v>
      </c>
      <c r="Q221" s="425">
        <v>40</v>
      </c>
      <c r="R221" s="450">
        <v>1</v>
      </c>
      <c r="S221" s="451">
        <v>2</v>
      </c>
      <c r="T221" s="473">
        <f>J221*(O221+R221)+K221*(P221+S221)</f>
        <v>22.5</v>
      </c>
      <c r="U221" s="453">
        <f>J221*O221+K221*P221</f>
        <v>0</v>
      </c>
      <c r="V221" s="451">
        <f>J221*R221+K221*S221</f>
        <v>22.5</v>
      </c>
      <c r="W221" s="474">
        <f t="shared" ref="W221:W225" si="99">T221</f>
        <v>22.5</v>
      </c>
    </row>
    <row r="222" spans="1:23" outlineLevel="2" x14ac:dyDescent="0.2">
      <c r="A222" s="471" t="s">
        <v>33</v>
      </c>
      <c r="B222" s="430" t="s">
        <v>34</v>
      </c>
      <c r="C222" s="430" t="s">
        <v>38</v>
      </c>
      <c r="D222" s="430" t="s">
        <v>35</v>
      </c>
      <c r="E222" s="430" t="s">
        <v>36</v>
      </c>
      <c r="F222" s="430" t="s">
        <v>37</v>
      </c>
      <c r="G222" s="472">
        <v>6</v>
      </c>
      <c r="H222" s="430" t="s">
        <v>13</v>
      </c>
      <c r="I222" s="446">
        <v>1</v>
      </c>
      <c r="J222" s="446">
        <v>9</v>
      </c>
      <c r="K222" s="447">
        <v>9</v>
      </c>
      <c r="L222" s="455">
        <f t="shared" si="98"/>
        <v>5</v>
      </c>
      <c r="M222" s="456">
        <f>K222*10/3/G222</f>
        <v>5</v>
      </c>
      <c r="N222" s="425">
        <v>0</v>
      </c>
      <c r="O222" s="450">
        <v>0</v>
      </c>
      <c r="P222" s="451">
        <v>0</v>
      </c>
      <c r="Q222" s="425">
        <v>40</v>
      </c>
      <c r="R222" s="450">
        <v>1</v>
      </c>
      <c r="S222" s="451">
        <v>2</v>
      </c>
      <c r="T222" s="473">
        <f>J222*(O222+R222)+K222*(P222+S222)</f>
        <v>27</v>
      </c>
      <c r="U222" s="453">
        <f>J222*O222+K222*P222</f>
        <v>0</v>
      </c>
      <c r="V222" s="451">
        <f>J222*R222+K222*S222</f>
        <v>27</v>
      </c>
      <c r="W222" s="474">
        <f t="shared" si="99"/>
        <v>27</v>
      </c>
    </row>
    <row r="223" spans="1:23" outlineLevel="2" x14ac:dyDescent="0.2">
      <c r="A223" s="471" t="s">
        <v>473</v>
      </c>
      <c r="B223" s="430" t="s">
        <v>34</v>
      </c>
      <c r="C223" s="430" t="s">
        <v>38</v>
      </c>
      <c r="D223" s="430" t="s">
        <v>487</v>
      </c>
      <c r="E223" s="430" t="s">
        <v>488</v>
      </c>
      <c r="F223" s="430" t="s">
        <v>489</v>
      </c>
      <c r="G223" s="472">
        <v>6</v>
      </c>
      <c r="H223" s="430" t="s">
        <v>13</v>
      </c>
      <c r="I223" s="446">
        <v>1</v>
      </c>
      <c r="J223" s="446">
        <v>0</v>
      </c>
      <c r="K223" s="447">
        <v>18</v>
      </c>
      <c r="L223" s="455">
        <f t="shared" si="98"/>
        <v>0</v>
      </c>
      <c r="M223" s="456">
        <f>K223*10/3/G223</f>
        <v>10</v>
      </c>
      <c r="N223" s="425">
        <v>0</v>
      </c>
      <c r="O223" s="450">
        <v>0</v>
      </c>
      <c r="P223" s="451">
        <v>0</v>
      </c>
      <c r="Q223" s="425">
        <v>32</v>
      </c>
      <c r="R223" s="450">
        <v>1</v>
      </c>
      <c r="S223" s="451">
        <v>2</v>
      </c>
      <c r="T223" s="473">
        <f>J223*(O223+R223)+K223*(P223+S223)</f>
        <v>36</v>
      </c>
      <c r="U223" s="453">
        <f>J223*O223+K223*P223</f>
        <v>0</v>
      </c>
      <c r="V223" s="451">
        <f>J223*R223+K223*S223</f>
        <v>36</v>
      </c>
      <c r="W223" s="474">
        <f t="shared" si="99"/>
        <v>36</v>
      </c>
    </row>
    <row r="224" spans="1:23" outlineLevel="2" x14ac:dyDescent="0.2">
      <c r="A224" s="471" t="s">
        <v>33</v>
      </c>
      <c r="B224" s="430" t="s">
        <v>34</v>
      </c>
      <c r="C224" s="430" t="s">
        <v>38</v>
      </c>
      <c r="D224" s="430" t="s">
        <v>66</v>
      </c>
      <c r="E224" s="430" t="s">
        <v>67</v>
      </c>
      <c r="F224" s="430" t="s">
        <v>68</v>
      </c>
      <c r="G224" s="472">
        <v>6</v>
      </c>
      <c r="H224" s="430" t="s">
        <v>13</v>
      </c>
      <c r="I224" s="446">
        <v>1</v>
      </c>
      <c r="J224" s="446">
        <v>9</v>
      </c>
      <c r="K224" s="447">
        <v>9</v>
      </c>
      <c r="L224" s="455">
        <f t="shared" si="98"/>
        <v>5</v>
      </c>
      <c r="M224" s="456">
        <f>K224*10/3/G224</f>
        <v>5</v>
      </c>
      <c r="N224" s="425">
        <v>0</v>
      </c>
      <c r="O224" s="450">
        <v>0</v>
      </c>
      <c r="P224" s="451">
        <v>0</v>
      </c>
      <c r="Q224" s="425">
        <v>40</v>
      </c>
      <c r="R224" s="450">
        <v>1</v>
      </c>
      <c r="S224" s="451">
        <v>2</v>
      </c>
      <c r="T224" s="473">
        <f>J224*(O224+R224)+K224*(P224+S224)</f>
        <v>27</v>
      </c>
      <c r="U224" s="453">
        <f>J224*O224+K224*P224</f>
        <v>0</v>
      </c>
      <c r="V224" s="451">
        <f>J224*R224+K224*S224</f>
        <v>27</v>
      </c>
      <c r="W224" s="474">
        <f t="shared" si="99"/>
        <v>27</v>
      </c>
    </row>
    <row r="225" spans="1:29" outlineLevel="2" x14ac:dyDescent="0.2">
      <c r="A225" s="471" t="s">
        <v>350</v>
      </c>
      <c r="B225" s="430" t="s">
        <v>34</v>
      </c>
      <c r="C225" s="478" t="s">
        <v>38</v>
      </c>
      <c r="D225" s="430" t="s">
        <v>384</v>
      </c>
      <c r="E225" s="430" t="s">
        <v>385</v>
      </c>
      <c r="F225" s="430" t="s">
        <v>386</v>
      </c>
      <c r="G225" s="472">
        <v>6</v>
      </c>
      <c r="H225" s="430" t="s">
        <v>13</v>
      </c>
      <c r="I225" s="446">
        <v>1</v>
      </c>
      <c r="J225" s="446">
        <f>(4.5+$Y$30)*I225</f>
        <v>9</v>
      </c>
      <c r="K225" s="447">
        <v>9</v>
      </c>
      <c r="L225" s="455">
        <f t="shared" si="98"/>
        <v>5</v>
      </c>
      <c r="M225" s="456">
        <f>K225*10/3/G225</f>
        <v>5</v>
      </c>
      <c r="N225" s="425">
        <v>0</v>
      </c>
      <c r="O225" s="450">
        <v>0</v>
      </c>
      <c r="P225" s="451">
        <v>0</v>
      </c>
      <c r="Q225" s="425">
        <v>40</v>
      </c>
      <c r="R225" s="450">
        <v>1</v>
      </c>
      <c r="S225" s="451">
        <v>2</v>
      </c>
      <c r="T225" s="473">
        <f>J225*(O225+R225)+K225*(P225+S225)</f>
        <v>27</v>
      </c>
      <c r="U225" s="453">
        <f>J225*O225+K225*P225</f>
        <v>0</v>
      </c>
      <c r="V225" s="451">
        <f>J225*R225+K225*S225</f>
        <v>27</v>
      </c>
      <c r="W225" s="474">
        <f t="shared" si="99"/>
        <v>27</v>
      </c>
    </row>
    <row r="226" spans="1:29" outlineLevel="1" x14ac:dyDescent="0.2">
      <c r="A226" s="471"/>
      <c r="B226" s="430"/>
      <c r="C226" s="478" t="s">
        <v>695</v>
      </c>
      <c r="D226" s="430"/>
      <c r="E226" s="430"/>
      <c r="F226" s="430"/>
      <c r="G226" s="472"/>
      <c r="H226" s="430"/>
      <c r="I226" s="446"/>
      <c r="J226" s="446"/>
      <c r="K226" s="447"/>
      <c r="L226" s="455"/>
      <c r="M226" s="456"/>
      <c r="N226" s="425"/>
      <c r="O226" s="450"/>
      <c r="P226" s="451"/>
      <c r="Q226" s="425"/>
      <c r="R226" s="450"/>
      <c r="S226" s="451"/>
      <c r="T226" s="473"/>
      <c r="U226" s="453">
        <f>SUBTOTAL(9,U221:U225)</f>
        <v>0</v>
      </c>
      <c r="V226" s="451">
        <f>SUBTOTAL(9,V221:V225)</f>
        <v>139.5</v>
      </c>
      <c r="W226" s="474">
        <f>SUBTOTAL(9,W221:W225)</f>
        <v>139.5</v>
      </c>
    </row>
    <row r="227" spans="1:29" outlineLevel="2" x14ac:dyDescent="0.2">
      <c r="A227" s="443" t="s">
        <v>586</v>
      </c>
      <c r="B227" s="430" t="s">
        <v>34</v>
      </c>
      <c r="C227" s="430" t="s">
        <v>98</v>
      </c>
      <c r="D227" s="430" t="s">
        <v>418</v>
      </c>
      <c r="E227" s="430" t="s">
        <v>419</v>
      </c>
      <c r="F227" s="430" t="s">
        <v>420</v>
      </c>
      <c r="G227" s="472">
        <v>6</v>
      </c>
      <c r="H227" s="430" t="s">
        <v>32</v>
      </c>
      <c r="I227" s="446">
        <v>1</v>
      </c>
      <c r="J227" s="446">
        <f>(9+$Y$30)*I227</f>
        <v>13.5</v>
      </c>
      <c r="K227" s="447">
        <v>4.5</v>
      </c>
      <c r="L227" s="455">
        <f t="shared" ref="L227:L233" si="100">J227*10/3/G227</f>
        <v>7.5</v>
      </c>
      <c r="M227" s="456">
        <f t="shared" ref="M227:M233" si="101">K227*10/3/G227</f>
        <v>2.5</v>
      </c>
      <c r="N227" s="425">
        <v>16</v>
      </c>
      <c r="O227" s="450">
        <v>0.4</v>
      </c>
      <c r="P227" s="451">
        <v>0.8</v>
      </c>
      <c r="Q227" s="425">
        <v>0</v>
      </c>
      <c r="R227" s="450">
        <v>0</v>
      </c>
      <c r="S227" s="451">
        <v>0</v>
      </c>
      <c r="T227" s="473">
        <f t="shared" ref="T227:T233" si="102">J227*(O227+R227)+K227*(P227+S227)</f>
        <v>9</v>
      </c>
      <c r="U227" s="453">
        <f t="shared" ref="U227:U233" si="103">J227*O227+K227*P227</f>
        <v>9</v>
      </c>
      <c r="V227" s="451">
        <f t="shared" ref="V227:V233" si="104">J227*R227+K227*S227</f>
        <v>0</v>
      </c>
      <c r="W227" s="474">
        <f t="shared" ref="W227:W233" si="105">T227</f>
        <v>9</v>
      </c>
    </row>
    <row r="228" spans="1:29" outlineLevel="2" x14ac:dyDescent="0.2">
      <c r="A228" s="443" t="s">
        <v>586</v>
      </c>
      <c r="B228" s="430" t="s">
        <v>34</v>
      </c>
      <c r="C228" s="430" t="s">
        <v>98</v>
      </c>
      <c r="D228" s="430" t="s">
        <v>421</v>
      </c>
      <c r="E228" s="430" t="s">
        <v>422</v>
      </c>
      <c r="F228" s="430" t="s">
        <v>423</v>
      </c>
      <c r="G228" s="472">
        <v>6</v>
      </c>
      <c r="H228" s="430" t="s">
        <v>32</v>
      </c>
      <c r="I228" s="446">
        <v>1</v>
      </c>
      <c r="J228" s="446">
        <v>0</v>
      </c>
      <c r="K228" s="447">
        <f>13.5+$Y$30</f>
        <v>18</v>
      </c>
      <c r="L228" s="455">
        <f t="shared" si="100"/>
        <v>0</v>
      </c>
      <c r="M228" s="456">
        <f t="shared" si="101"/>
        <v>10</v>
      </c>
      <c r="N228" s="425">
        <v>8</v>
      </c>
      <c r="O228" s="450">
        <v>0</v>
      </c>
      <c r="P228" s="451">
        <v>0.4</v>
      </c>
      <c r="Q228" s="425">
        <v>0</v>
      </c>
      <c r="R228" s="450">
        <v>0</v>
      </c>
      <c r="S228" s="451">
        <v>0</v>
      </c>
      <c r="T228" s="473">
        <f t="shared" si="102"/>
        <v>7.2</v>
      </c>
      <c r="U228" s="453">
        <f t="shared" si="103"/>
        <v>7.2</v>
      </c>
      <c r="V228" s="451">
        <f t="shared" si="104"/>
        <v>0</v>
      </c>
      <c r="W228" s="474">
        <f t="shared" si="105"/>
        <v>7.2</v>
      </c>
    </row>
    <row r="229" spans="1:29" outlineLevel="2" x14ac:dyDescent="0.2">
      <c r="A229" s="471" t="s">
        <v>406</v>
      </c>
      <c r="B229" s="430" t="s">
        <v>34</v>
      </c>
      <c r="C229" s="478" t="s">
        <v>98</v>
      </c>
      <c r="D229" s="430" t="s">
        <v>411</v>
      </c>
      <c r="E229" s="430" t="s">
        <v>412</v>
      </c>
      <c r="F229" s="430" t="s">
        <v>413</v>
      </c>
      <c r="G229" s="472">
        <v>6</v>
      </c>
      <c r="H229" s="430" t="s">
        <v>97</v>
      </c>
      <c r="I229" s="446">
        <v>1</v>
      </c>
      <c r="J229" s="446">
        <f>13.5*I229</f>
        <v>13.5</v>
      </c>
      <c r="K229" s="447">
        <f>4.5*I229</f>
        <v>4.5</v>
      </c>
      <c r="L229" s="455">
        <f t="shared" si="100"/>
        <v>7.5</v>
      </c>
      <c r="M229" s="456">
        <f t="shared" si="101"/>
        <v>2.5</v>
      </c>
      <c r="N229" s="425">
        <v>20</v>
      </c>
      <c r="O229" s="450">
        <v>1</v>
      </c>
      <c r="P229" s="451">
        <v>1</v>
      </c>
      <c r="Q229" s="425">
        <v>0</v>
      </c>
      <c r="R229" s="450">
        <v>0</v>
      </c>
      <c r="S229" s="451">
        <v>0</v>
      </c>
      <c r="T229" s="473">
        <f t="shared" si="102"/>
        <v>18</v>
      </c>
      <c r="U229" s="453">
        <f t="shared" si="103"/>
        <v>18</v>
      </c>
      <c r="V229" s="451">
        <f t="shared" si="104"/>
        <v>0</v>
      </c>
      <c r="W229" s="474">
        <f t="shared" si="105"/>
        <v>18</v>
      </c>
    </row>
    <row r="230" spans="1:29" outlineLevel="2" x14ac:dyDescent="0.2">
      <c r="A230" s="471" t="s">
        <v>350</v>
      </c>
      <c r="B230" s="430" t="s">
        <v>34</v>
      </c>
      <c r="C230" s="430" t="s">
        <v>98</v>
      </c>
      <c r="D230" s="430" t="s">
        <v>372</v>
      </c>
      <c r="E230" s="430" t="s">
        <v>373</v>
      </c>
      <c r="F230" s="430" t="s">
        <v>374</v>
      </c>
      <c r="G230" s="472">
        <v>6</v>
      </c>
      <c r="H230" s="430" t="s">
        <v>97</v>
      </c>
      <c r="I230" s="446">
        <v>1</v>
      </c>
      <c r="J230" s="446">
        <f t="shared" ref="J230:J233" si="106">(4.5+$Y$30)*I230</f>
        <v>9</v>
      </c>
      <c r="K230" s="447">
        <v>9</v>
      </c>
      <c r="L230" s="455">
        <f t="shared" si="100"/>
        <v>5</v>
      </c>
      <c r="M230" s="456">
        <f t="shared" si="101"/>
        <v>5</v>
      </c>
      <c r="N230" s="425">
        <v>20</v>
      </c>
      <c r="O230" s="450">
        <v>1</v>
      </c>
      <c r="P230" s="451">
        <v>1</v>
      </c>
      <c r="Q230" s="425">
        <v>0</v>
      </c>
      <c r="R230" s="450">
        <v>0</v>
      </c>
      <c r="S230" s="451">
        <v>0</v>
      </c>
      <c r="T230" s="473">
        <f t="shared" si="102"/>
        <v>18</v>
      </c>
      <c r="U230" s="453">
        <f t="shared" si="103"/>
        <v>18</v>
      </c>
      <c r="V230" s="451">
        <f t="shared" si="104"/>
        <v>0</v>
      </c>
      <c r="W230" s="474">
        <f t="shared" si="105"/>
        <v>18</v>
      </c>
    </row>
    <row r="231" spans="1:29" outlineLevel="2" x14ac:dyDescent="0.2">
      <c r="A231" s="471" t="s">
        <v>350</v>
      </c>
      <c r="B231" s="430" t="s">
        <v>34</v>
      </c>
      <c r="C231" s="430" t="s">
        <v>98</v>
      </c>
      <c r="D231" s="430" t="s">
        <v>378</v>
      </c>
      <c r="E231" s="430" t="s">
        <v>379</v>
      </c>
      <c r="F231" s="430" t="s">
        <v>380</v>
      </c>
      <c r="G231" s="472">
        <v>6</v>
      </c>
      <c r="H231" s="430" t="s">
        <v>97</v>
      </c>
      <c r="I231" s="446">
        <v>1</v>
      </c>
      <c r="J231" s="446">
        <f t="shared" si="106"/>
        <v>9</v>
      </c>
      <c r="K231" s="447">
        <v>9</v>
      </c>
      <c r="L231" s="455">
        <f t="shared" si="100"/>
        <v>5</v>
      </c>
      <c r="M231" s="456">
        <f t="shared" si="101"/>
        <v>5</v>
      </c>
      <c r="N231" s="425">
        <v>20</v>
      </c>
      <c r="O231" s="450">
        <v>1</v>
      </c>
      <c r="P231" s="451">
        <v>1</v>
      </c>
      <c r="Q231" s="425">
        <v>0</v>
      </c>
      <c r="R231" s="450">
        <v>0</v>
      </c>
      <c r="S231" s="451">
        <v>0</v>
      </c>
      <c r="T231" s="473">
        <f t="shared" si="102"/>
        <v>18</v>
      </c>
      <c r="U231" s="453">
        <f t="shared" si="103"/>
        <v>18</v>
      </c>
      <c r="V231" s="451">
        <f t="shared" si="104"/>
        <v>0</v>
      </c>
      <c r="W231" s="474">
        <f t="shared" si="105"/>
        <v>18</v>
      </c>
    </row>
    <row r="232" spans="1:29" s="190" customFormat="1" outlineLevel="2" x14ac:dyDescent="0.2">
      <c r="A232" s="471" t="s">
        <v>350</v>
      </c>
      <c r="B232" s="430" t="s">
        <v>34</v>
      </c>
      <c r="C232" s="430" t="s">
        <v>98</v>
      </c>
      <c r="D232" s="430" t="s">
        <v>381</v>
      </c>
      <c r="E232" s="430" t="s">
        <v>382</v>
      </c>
      <c r="F232" s="430" t="s">
        <v>383</v>
      </c>
      <c r="G232" s="472">
        <v>6</v>
      </c>
      <c r="H232" s="430" t="s">
        <v>97</v>
      </c>
      <c r="I232" s="446">
        <v>1</v>
      </c>
      <c r="J232" s="446">
        <f t="shared" si="106"/>
        <v>9</v>
      </c>
      <c r="K232" s="447">
        <v>9</v>
      </c>
      <c r="L232" s="455">
        <f t="shared" si="100"/>
        <v>5</v>
      </c>
      <c r="M232" s="456">
        <f t="shared" si="101"/>
        <v>5</v>
      </c>
      <c r="N232" s="425">
        <v>20</v>
      </c>
      <c r="O232" s="450">
        <v>1</v>
      </c>
      <c r="P232" s="451">
        <v>1</v>
      </c>
      <c r="Q232" s="425">
        <v>0</v>
      </c>
      <c r="R232" s="450">
        <v>0</v>
      </c>
      <c r="S232" s="451">
        <v>0</v>
      </c>
      <c r="T232" s="473">
        <f t="shared" si="102"/>
        <v>18</v>
      </c>
      <c r="U232" s="453">
        <f t="shared" si="103"/>
        <v>18</v>
      </c>
      <c r="V232" s="451">
        <f t="shared" si="104"/>
        <v>0</v>
      </c>
      <c r="W232" s="474">
        <f t="shared" si="105"/>
        <v>18</v>
      </c>
      <c r="X232" s="51"/>
      <c r="Y232" s="51"/>
      <c r="Z232" s="214"/>
      <c r="AA232" s="82"/>
      <c r="AB232" s="82"/>
      <c r="AC232" s="214"/>
    </row>
    <row r="233" spans="1:29" s="190" customFormat="1" outlineLevel="2" x14ac:dyDescent="0.2">
      <c r="A233" s="471" t="s">
        <v>350</v>
      </c>
      <c r="B233" s="430" t="s">
        <v>34</v>
      </c>
      <c r="C233" s="430" t="s">
        <v>98</v>
      </c>
      <c r="D233" s="430" t="s">
        <v>387</v>
      </c>
      <c r="E233" s="430" t="s">
        <v>388</v>
      </c>
      <c r="F233" s="430" t="s">
        <v>389</v>
      </c>
      <c r="G233" s="472">
        <v>6</v>
      </c>
      <c r="H233" s="430" t="s">
        <v>97</v>
      </c>
      <c r="I233" s="446">
        <v>1</v>
      </c>
      <c r="J233" s="446">
        <f t="shared" si="106"/>
        <v>9</v>
      </c>
      <c r="K233" s="447">
        <v>9</v>
      </c>
      <c r="L233" s="455">
        <f t="shared" si="100"/>
        <v>5</v>
      </c>
      <c r="M233" s="456">
        <f t="shared" si="101"/>
        <v>5</v>
      </c>
      <c r="N233" s="425">
        <v>20</v>
      </c>
      <c r="O233" s="450">
        <v>1</v>
      </c>
      <c r="P233" s="451">
        <v>1</v>
      </c>
      <c r="Q233" s="425">
        <v>0</v>
      </c>
      <c r="R233" s="450">
        <v>0</v>
      </c>
      <c r="S233" s="451">
        <v>0</v>
      </c>
      <c r="T233" s="473">
        <f t="shared" si="102"/>
        <v>18</v>
      </c>
      <c r="U233" s="453">
        <f t="shared" si="103"/>
        <v>18</v>
      </c>
      <c r="V233" s="451">
        <f t="shared" si="104"/>
        <v>0</v>
      </c>
      <c r="W233" s="474">
        <f t="shared" si="105"/>
        <v>18</v>
      </c>
      <c r="X233" s="51"/>
      <c r="Y233" s="51"/>
      <c r="Z233" s="214"/>
      <c r="AA233" s="82"/>
      <c r="AB233" s="82"/>
      <c r="AC233" s="214"/>
    </row>
    <row r="234" spans="1:29" outlineLevel="1" x14ac:dyDescent="0.2">
      <c r="A234" s="443"/>
      <c r="B234" s="430"/>
      <c r="C234" s="478" t="s">
        <v>696</v>
      </c>
      <c r="D234" s="430"/>
      <c r="E234" s="430"/>
      <c r="F234" s="430"/>
      <c r="G234" s="472"/>
      <c r="H234" s="430"/>
      <c r="I234" s="446"/>
      <c r="J234" s="446"/>
      <c r="K234" s="447"/>
      <c r="L234" s="455"/>
      <c r="M234" s="456"/>
      <c r="N234" s="425"/>
      <c r="O234" s="450"/>
      <c r="P234" s="451"/>
      <c r="Q234" s="425"/>
      <c r="R234" s="450"/>
      <c r="S234" s="451"/>
      <c r="T234" s="473"/>
      <c r="U234" s="453">
        <f>SUBTOTAL(9,U227:U233)</f>
        <v>106.2</v>
      </c>
      <c r="V234" s="451">
        <f>SUBTOTAL(9,V227:V233)</f>
        <v>0</v>
      </c>
      <c r="W234" s="474">
        <f>SUBTOTAL(9,W227:W233)</f>
        <v>106.2</v>
      </c>
    </row>
    <row r="235" spans="1:29" outlineLevel="2" x14ac:dyDescent="0.2">
      <c r="A235" s="471" t="s">
        <v>230</v>
      </c>
      <c r="B235" s="430" t="s">
        <v>34</v>
      </c>
      <c r="C235" s="430" t="s">
        <v>8</v>
      </c>
      <c r="D235" s="430" t="s">
        <v>235</v>
      </c>
      <c r="E235" s="430" t="s">
        <v>236</v>
      </c>
      <c r="F235" s="430" t="s">
        <v>237</v>
      </c>
      <c r="G235" s="472">
        <v>6</v>
      </c>
      <c r="H235" s="430" t="s">
        <v>32</v>
      </c>
      <c r="I235" s="446">
        <v>0.5</v>
      </c>
      <c r="J235" s="446">
        <f>(4.5+$Y$30)*I235</f>
        <v>4.5</v>
      </c>
      <c r="K235" s="447">
        <f>9*I235</f>
        <v>4.5</v>
      </c>
      <c r="L235" s="455">
        <f t="shared" ref="L235:L249" si="107">J235*10/3/G235</f>
        <v>2.5</v>
      </c>
      <c r="M235" s="456">
        <f t="shared" ref="M235:M249" si="108">K235*10/3/G235</f>
        <v>2.5</v>
      </c>
      <c r="N235" s="425">
        <v>0</v>
      </c>
      <c r="O235" s="450">
        <v>0</v>
      </c>
      <c r="P235" s="451">
        <v>0</v>
      </c>
      <c r="Q235" s="425">
        <v>8</v>
      </c>
      <c r="R235" s="450">
        <v>0.2</v>
      </c>
      <c r="S235" s="451">
        <v>0.4</v>
      </c>
      <c r="T235" s="473">
        <f t="shared" ref="T235:T249" si="109">J235*(O235+R235)+K235*(P235+S235)</f>
        <v>2.7</v>
      </c>
      <c r="U235" s="453">
        <f t="shared" ref="U235:U249" si="110">J235*O235+K235*P235</f>
        <v>0</v>
      </c>
      <c r="V235" s="451">
        <f t="shared" ref="V235:V249" si="111">J235*R235+K235*S235</f>
        <v>2.7</v>
      </c>
      <c r="W235" s="474">
        <f t="shared" ref="W235:W249" si="112">T235</f>
        <v>2.7</v>
      </c>
    </row>
    <row r="236" spans="1:29" outlineLevel="2" x14ac:dyDescent="0.2">
      <c r="A236" s="471" t="s">
        <v>390</v>
      </c>
      <c r="B236" s="430" t="s">
        <v>34</v>
      </c>
      <c r="C236" s="430" t="s">
        <v>8</v>
      </c>
      <c r="D236" s="430" t="s">
        <v>235</v>
      </c>
      <c r="E236" s="430" t="s">
        <v>236</v>
      </c>
      <c r="F236" s="430" t="s">
        <v>237</v>
      </c>
      <c r="G236" s="472">
        <v>6</v>
      </c>
      <c r="H236" s="430" t="s">
        <v>32</v>
      </c>
      <c r="I236" s="446">
        <v>0.5</v>
      </c>
      <c r="J236" s="446">
        <f>(4.5+$Y$30)*I236</f>
        <v>4.5</v>
      </c>
      <c r="K236" s="447">
        <f>9*I236</f>
        <v>4.5</v>
      </c>
      <c r="L236" s="455">
        <f t="shared" si="107"/>
        <v>2.5</v>
      </c>
      <c r="M236" s="456">
        <f t="shared" si="108"/>
        <v>2.5</v>
      </c>
      <c r="N236" s="425">
        <v>0</v>
      </c>
      <c r="O236" s="450">
        <v>0</v>
      </c>
      <c r="P236" s="451">
        <v>0</v>
      </c>
      <c r="Q236" s="425">
        <v>8</v>
      </c>
      <c r="R236" s="450">
        <v>0.2</v>
      </c>
      <c r="S236" s="451">
        <v>0.4</v>
      </c>
      <c r="T236" s="473">
        <f t="shared" si="109"/>
        <v>2.7</v>
      </c>
      <c r="U236" s="453">
        <f t="shared" si="110"/>
        <v>0</v>
      </c>
      <c r="V236" s="451">
        <f t="shared" si="111"/>
        <v>2.7</v>
      </c>
      <c r="W236" s="474">
        <f t="shared" si="112"/>
        <v>2.7</v>
      </c>
    </row>
    <row r="237" spans="1:29" outlineLevel="2" x14ac:dyDescent="0.2">
      <c r="A237" s="471" t="s">
        <v>170</v>
      </c>
      <c r="B237" s="430" t="s">
        <v>34</v>
      </c>
      <c r="C237" s="430" t="s">
        <v>8</v>
      </c>
      <c r="D237" s="430" t="s">
        <v>474</v>
      </c>
      <c r="E237" s="430" t="s">
        <v>493</v>
      </c>
      <c r="F237" s="430" t="s">
        <v>494</v>
      </c>
      <c r="G237" s="472">
        <v>6</v>
      </c>
      <c r="H237" s="430" t="s">
        <v>32</v>
      </c>
      <c r="I237" s="446">
        <v>0.66669999999999996</v>
      </c>
      <c r="J237" s="446">
        <f>(4.5+$Y$30)*I237</f>
        <v>6.0002999999999993</v>
      </c>
      <c r="K237" s="447">
        <f>9*I237</f>
        <v>6.0002999999999993</v>
      </c>
      <c r="L237" s="455">
        <f t="shared" si="107"/>
        <v>3.3334999999999995</v>
      </c>
      <c r="M237" s="456">
        <f t="shared" si="108"/>
        <v>3.3334999999999995</v>
      </c>
      <c r="N237" s="425">
        <v>0</v>
      </c>
      <c r="O237" s="450">
        <v>0</v>
      </c>
      <c r="P237" s="451">
        <v>0</v>
      </c>
      <c r="Q237" s="425">
        <v>8</v>
      </c>
      <c r="R237" s="450">
        <v>0.2</v>
      </c>
      <c r="S237" s="451">
        <v>0.4</v>
      </c>
      <c r="T237" s="473">
        <f t="shared" si="109"/>
        <v>3.6001799999999999</v>
      </c>
      <c r="U237" s="453">
        <f t="shared" si="110"/>
        <v>0</v>
      </c>
      <c r="V237" s="451">
        <f t="shared" si="111"/>
        <v>3.6001799999999999</v>
      </c>
      <c r="W237" s="474">
        <f t="shared" si="112"/>
        <v>3.6001799999999999</v>
      </c>
    </row>
    <row r="238" spans="1:29" outlineLevel="2" x14ac:dyDescent="0.2">
      <c r="A238" s="471" t="s">
        <v>473</v>
      </c>
      <c r="B238" s="430" t="s">
        <v>34</v>
      </c>
      <c r="C238" s="430" t="s">
        <v>8</v>
      </c>
      <c r="D238" s="430" t="s">
        <v>474</v>
      </c>
      <c r="E238" s="430" t="s">
        <v>493</v>
      </c>
      <c r="F238" s="430" t="s">
        <v>494</v>
      </c>
      <c r="G238" s="472">
        <v>6</v>
      </c>
      <c r="H238" s="430" t="s">
        <v>32</v>
      </c>
      <c r="I238" s="446">
        <v>0.33329999999999999</v>
      </c>
      <c r="J238" s="446">
        <f>(4.5+$Y$30)*I238</f>
        <v>2.9996999999999998</v>
      </c>
      <c r="K238" s="447">
        <f>9*I238</f>
        <v>2.9996999999999998</v>
      </c>
      <c r="L238" s="455">
        <f t="shared" si="107"/>
        <v>1.6665000000000001</v>
      </c>
      <c r="M238" s="456">
        <f t="shared" si="108"/>
        <v>1.6665000000000001</v>
      </c>
      <c r="N238" s="425">
        <v>0</v>
      </c>
      <c r="O238" s="450">
        <v>0</v>
      </c>
      <c r="P238" s="451">
        <v>0</v>
      </c>
      <c r="Q238" s="425">
        <v>8</v>
      </c>
      <c r="R238" s="450">
        <v>0.2</v>
      </c>
      <c r="S238" s="451">
        <v>0.4</v>
      </c>
      <c r="T238" s="473">
        <f t="shared" si="109"/>
        <v>1.79982</v>
      </c>
      <c r="U238" s="453">
        <f t="shared" si="110"/>
        <v>0</v>
      </c>
      <c r="V238" s="451">
        <f t="shared" si="111"/>
        <v>1.79982</v>
      </c>
      <c r="W238" s="474">
        <f t="shared" si="112"/>
        <v>1.79982</v>
      </c>
    </row>
    <row r="239" spans="1:29" outlineLevel="2" x14ac:dyDescent="0.2">
      <c r="A239" s="443" t="s">
        <v>586</v>
      </c>
      <c r="B239" s="430" t="s">
        <v>34</v>
      </c>
      <c r="C239" s="430" t="s">
        <v>8</v>
      </c>
      <c r="D239" s="430" t="s">
        <v>424</v>
      </c>
      <c r="E239" s="430" t="s">
        <v>425</v>
      </c>
      <c r="F239" s="430" t="s">
        <v>426</v>
      </c>
      <c r="G239" s="472">
        <v>6</v>
      </c>
      <c r="H239" s="430" t="s">
        <v>32</v>
      </c>
      <c r="I239" s="446">
        <v>1</v>
      </c>
      <c r="J239" s="446">
        <f>(9+$Y$30)*I239</f>
        <v>13.5</v>
      </c>
      <c r="K239" s="447">
        <v>4.5</v>
      </c>
      <c r="L239" s="455">
        <f t="shared" si="107"/>
        <v>7.5</v>
      </c>
      <c r="M239" s="456">
        <f t="shared" si="108"/>
        <v>2.5</v>
      </c>
      <c r="N239" s="425">
        <v>0</v>
      </c>
      <c r="O239" s="450">
        <v>0</v>
      </c>
      <c r="P239" s="451">
        <v>0</v>
      </c>
      <c r="Q239" s="425">
        <v>12</v>
      </c>
      <c r="R239" s="450">
        <v>0.4</v>
      </c>
      <c r="S239" s="451">
        <v>0.8</v>
      </c>
      <c r="T239" s="473">
        <f t="shared" si="109"/>
        <v>9</v>
      </c>
      <c r="U239" s="453">
        <f t="shared" si="110"/>
        <v>0</v>
      </c>
      <c r="V239" s="451">
        <f t="shared" si="111"/>
        <v>9</v>
      </c>
      <c r="W239" s="474">
        <f t="shared" si="112"/>
        <v>9</v>
      </c>
    </row>
    <row r="240" spans="1:29" outlineLevel="2" x14ac:dyDescent="0.2">
      <c r="A240" s="471" t="s">
        <v>406</v>
      </c>
      <c r="B240" s="430" t="s">
        <v>34</v>
      </c>
      <c r="C240" s="478" t="s">
        <v>8</v>
      </c>
      <c r="D240" s="430" t="s">
        <v>414</v>
      </c>
      <c r="E240" s="430" t="s">
        <v>415</v>
      </c>
      <c r="F240" s="430" t="s">
        <v>416</v>
      </c>
      <c r="G240" s="472">
        <v>6</v>
      </c>
      <c r="H240" s="430" t="s">
        <v>97</v>
      </c>
      <c r="I240" s="446">
        <v>1</v>
      </c>
      <c r="J240" s="446">
        <v>13.5</v>
      </c>
      <c r="K240" s="447">
        <v>4.5</v>
      </c>
      <c r="L240" s="455">
        <f>J240*10/3/G240</f>
        <v>7.5</v>
      </c>
      <c r="M240" s="456">
        <f t="shared" si="108"/>
        <v>2.5</v>
      </c>
      <c r="N240" s="425">
        <v>0</v>
      </c>
      <c r="O240" s="450">
        <v>0</v>
      </c>
      <c r="P240" s="451">
        <v>0</v>
      </c>
      <c r="Q240" s="425">
        <v>20</v>
      </c>
      <c r="R240" s="450">
        <v>1</v>
      </c>
      <c r="S240" s="451">
        <v>1</v>
      </c>
      <c r="T240" s="473">
        <f t="shared" si="109"/>
        <v>18</v>
      </c>
      <c r="U240" s="453">
        <f t="shared" si="110"/>
        <v>0</v>
      </c>
      <c r="V240" s="451">
        <f t="shared" si="111"/>
        <v>18</v>
      </c>
      <c r="W240" s="474">
        <f>T240</f>
        <v>18</v>
      </c>
    </row>
    <row r="241" spans="1:27" outlineLevel="2" x14ac:dyDescent="0.2">
      <c r="A241" s="471" t="s">
        <v>33</v>
      </c>
      <c r="B241" s="430" t="s">
        <v>34</v>
      </c>
      <c r="C241" s="430" t="s">
        <v>8</v>
      </c>
      <c r="D241" s="430" t="s">
        <v>69</v>
      </c>
      <c r="E241" s="430" t="s">
        <v>5</v>
      </c>
      <c r="F241" s="430" t="s">
        <v>6</v>
      </c>
      <c r="G241" s="472">
        <v>18</v>
      </c>
      <c r="H241" s="430" t="s">
        <v>7</v>
      </c>
      <c r="I241" s="446">
        <v>1</v>
      </c>
      <c r="J241" s="446">
        <f>$Y$29</f>
        <v>0.4</v>
      </c>
      <c r="K241" s="447">
        <v>0</v>
      </c>
      <c r="L241" s="455">
        <f t="shared" si="107"/>
        <v>7.407407407407407E-2</v>
      </c>
      <c r="M241" s="456">
        <f t="shared" si="108"/>
        <v>0</v>
      </c>
      <c r="N241" s="425">
        <v>3</v>
      </c>
      <c r="O241" s="450">
        <f t="shared" ref="O241:O249" si="113">N241</f>
        <v>3</v>
      </c>
      <c r="P241" s="451">
        <v>0</v>
      </c>
      <c r="Q241" s="425">
        <v>6</v>
      </c>
      <c r="R241" s="450">
        <f t="shared" ref="R241:R249" si="114">Q241</f>
        <v>6</v>
      </c>
      <c r="S241" s="451">
        <v>0</v>
      </c>
      <c r="T241" s="473">
        <f t="shared" si="109"/>
        <v>3.6</v>
      </c>
      <c r="U241" s="453">
        <f t="shared" si="110"/>
        <v>1.2000000000000002</v>
      </c>
      <c r="V241" s="451">
        <f t="shared" si="111"/>
        <v>2.4000000000000004</v>
      </c>
      <c r="W241" s="474">
        <f t="shared" si="112"/>
        <v>3.6</v>
      </c>
    </row>
    <row r="242" spans="1:27" outlineLevel="2" x14ac:dyDescent="0.2">
      <c r="A242" s="443" t="s">
        <v>117</v>
      </c>
      <c r="B242" s="430" t="s">
        <v>34</v>
      </c>
      <c r="C242" s="430" t="s">
        <v>8</v>
      </c>
      <c r="D242" s="430" t="s">
        <v>69</v>
      </c>
      <c r="E242" s="430" t="s">
        <v>5</v>
      </c>
      <c r="F242" s="430" t="s">
        <v>6</v>
      </c>
      <c r="G242" s="472">
        <v>18</v>
      </c>
      <c r="H242" s="430" t="s">
        <v>7</v>
      </c>
      <c r="I242" s="446">
        <v>1</v>
      </c>
      <c r="J242" s="446">
        <f>$Y$29</f>
        <v>0.4</v>
      </c>
      <c r="K242" s="447">
        <v>0</v>
      </c>
      <c r="L242" s="455">
        <f t="shared" si="107"/>
        <v>7.407407407407407E-2</v>
      </c>
      <c r="M242" s="456">
        <f t="shared" si="108"/>
        <v>0</v>
      </c>
      <c r="N242" s="425">
        <v>0</v>
      </c>
      <c r="O242" s="450">
        <f t="shared" si="113"/>
        <v>0</v>
      </c>
      <c r="P242" s="451">
        <v>0</v>
      </c>
      <c r="Q242" s="425">
        <v>1</v>
      </c>
      <c r="R242" s="450">
        <f t="shared" si="114"/>
        <v>1</v>
      </c>
      <c r="S242" s="451">
        <v>0</v>
      </c>
      <c r="T242" s="473">
        <f t="shared" si="109"/>
        <v>0.4</v>
      </c>
      <c r="U242" s="453">
        <f t="shared" si="110"/>
        <v>0</v>
      </c>
      <c r="V242" s="451">
        <f t="shared" si="111"/>
        <v>0.4</v>
      </c>
      <c r="W242" s="474">
        <f t="shared" si="112"/>
        <v>0.4</v>
      </c>
      <c r="Y242" s="56"/>
      <c r="Z242" s="81"/>
      <c r="AA242" s="82"/>
    </row>
    <row r="243" spans="1:27" outlineLevel="2" x14ac:dyDescent="0.2">
      <c r="A243" s="471" t="s">
        <v>350</v>
      </c>
      <c r="B243" s="430" t="s">
        <v>34</v>
      </c>
      <c r="C243" s="430" t="s">
        <v>8</v>
      </c>
      <c r="D243" s="430" t="s">
        <v>69</v>
      </c>
      <c r="E243" s="430" t="s">
        <v>5</v>
      </c>
      <c r="F243" s="430" t="s">
        <v>6</v>
      </c>
      <c r="G243" s="472">
        <v>18</v>
      </c>
      <c r="H243" s="430" t="s">
        <v>7</v>
      </c>
      <c r="I243" s="446">
        <v>1</v>
      </c>
      <c r="J243" s="446">
        <f>$Y$29</f>
        <v>0.4</v>
      </c>
      <c r="K243" s="447">
        <v>0</v>
      </c>
      <c r="L243" s="455">
        <f t="shared" si="107"/>
        <v>7.407407407407407E-2</v>
      </c>
      <c r="M243" s="456">
        <f t="shared" si="108"/>
        <v>0</v>
      </c>
      <c r="N243" s="425">
        <v>1</v>
      </c>
      <c r="O243" s="450">
        <f t="shared" si="113"/>
        <v>1</v>
      </c>
      <c r="P243" s="451">
        <v>0</v>
      </c>
      <c r="Q243" s="425">
        <v>6</v>
      </c>
      <c r="R243" s="450">
        <f t="shared" si="114"/>
        <v>6</v>
      </c>
      <c r="S243" s="451">
        <v>0</v>
      </c>
      <c r="T243" s="473">
        <f t="shared" si="109"/>
        <v>2.8000000000000003</v>
      </c>
      <c r="U243" s="453">
        <f t="shared" si="110"/>
        <v>0.4</v>
      </c>
      <c r="V243" s="451">
        <f t="shared" si="111"/>
        <v>2.4000000000000004</v>
      </c>
      <c r="W243" s="474">
        <f t="shared" si="112"/>
        <v>2.8000000000000003</v>
      </c>
    </row>
    <row r="244" spans="1:27" outlineLevel="2" x14ac:dyDescent="0.2">
      <c r="A244" s="471" t="s">
        <v>473</v>
      </c>
      <c r="B244" s="430" t="s">
        <v>34</v>
      </c>
      <c r="C244" s="430" t="s">
        <v>8</v>
      </c>
      <c r="D244" s="430" t="s">
        <v>69</v>
      </c>
      <c r="E244" s="430" t="s">
        <v>5</v>
      </c>
      <c r="F244" s="430" t="s">
        <v>6</v>
      </c>
      <c r="G244" s="472">
        <v>18</v>
      </c>
      <c r="H244" s="430" t="s">
        <v>7</v>
      </c>
      <c r="I244" s="446">
        <v>1</v>
      </c>
      <c r="J244" s="446">
        <f>$Y$29</f>
        <v>0.4</v>
      </c>
      <c r="K244" s="447">
        <v>0</v>
      </c>
      <c r="L244" s="455">
        <f t="shared" si="107"/>
        <v>7.407407407407407E-2</v>
      </c>
      <c r="M244" s="456">
        <f t="shared" si="108"/>
        <v>0</v>
      </c>
      <c r="N244" s="425">
        <v>1</v>
      </c>
      <c r="O244" s="450">
        <f t="shared" si="113"/>
        <v>1</v>
      </c>
      <c r="P244" s="451">
        <v>0</v>
      </c>
      <c r="Q244" s="425">
        <v>2</v>
      </c>
      <c r="R244" s="450">
        <f t="shared" si="114"/>
        <v>2</v>
      </c>
      <c r="S244" s="451">
        <v>0</v>
      </c>
      <c r="T244" s="473">
        <f t="shared" si="109"/>
        <v>1.2000000000000002</v>
      </c>
      <c r="U244" s="453">
        <f t="shared" si="110"/>
        <v>0.4</v>
      </c>
      <c r="V244" s="451">
        <f t="shared" si="111"/>
        <v>0.8</v>
      </c>
      <c r="W244" s="474">
        <f t="shared" si="112"/>
        <v>1.2000000000000002</v>
      </c>
    </row>
    <row r="245" spans="1:27" outlineLevel="2" x14ac:dyDescent="0.2">
      <c r="A245" s="471" t="s">
        <v>350</v>
      </c>
      <c r="B245" s="430" t="s">
        <v>34</v>
      </c>
      <c r="C245" s="430" t="s">
        <v>8</v>
      </c>
      <c r="D245" s="478" t="s">
        <v>726</v>
      </c>
      <c r="E245" s="430" t="s">
        <v>654</v>
      </c>
      <c r="F245" s="430" t="s">
        <v>684</v>
      </c>
      <c r="G245" s="472">
        <v>6</v>
      </c>
      <c r="H245" s="430" t="s">
        <v>97</v>
      </c>
      <c r="I245" s="446">
        <v>1</v>
      </c>
      <c r="J245" s="446">
        <f t="shared" ref="J245:J246" si="115">(4.5+$Y$30)*I245</f>
        <v>9</v>
      </c>
      <c r="K245" s="447">
        <v>9</v>
      </c>
      <c r="L245" s="455">
        <f t="shared" si="107"/>
        <v>5</v>
      </c>
      <c r="M245" s="456">
        <f t="shared" si="108"/>
        <v>5</v>
      </c>
      <c r="N245" s="425">
        <v>0</v>
      </c>
      <c r="O245" s="450">
        <v>0</v>
      </c>
      <c r="P245" s="451">
        <v>0</v>
      </c>
      <c r="Q245" s="425">
        <v>20</v>
      </c>
      <c r="R245" s="450">
        <v>1</v>
      </c>
      <c r="S245" s="451">
        <v>1</v>
      </c>
      <c r="T245" s="473">
        <f t="shared" si="109"/>
        <v>18</v>
      </c>
      <c r="U245" s="453">
        <f t="shared" si="110"/>
        <v>0</v>
      </c>
      <c r="V245" s="451">
        <f t="shared" si="111"/>
        <v>18</v>
      </c>
      <c r="W245" s="474">
        <f t="shared" si="112"/>
        <v>18</v>
      </c>
    </row>
    <row r="246" spans="1:27" outlineLevel="2" x14ac:dyDescent="0.2">
      <c r="A246" s="443" t="s">
        <v>473</v>
      </c>
      <c r="B246" s="430" t="s">
        <v>34</v>
      </c>
      <c r="C246" s="430" t="s">
        <v>8</v>
      </c>
      <c r="D246" s="478" t="s">
        <v>727</v>
      </c>
      <c r="E246" s="430" t="s">
        <v>655</v>
      </c>
      <c r="F246" s="430" t="s">
        <v>689</v>
      </c>
      <c r="G246" s="472">
        <v>6</v>
      </c>
      <c r="H246" s="430" t="s">
        <v>97</v>
      </c>
      <c r="I246" s="446">
        <v>1</v>
      </c>
      <c r="J246" s="446">
        <f t="shared" si="115"/>
        <v>9</v>
      </c>
      <c r="K246" s="447">
        <v>9</v>
      </c>
      <c r="L246" s="455">
        <f t="shared" si="107"/>
        <v>5</v>
      </c>
      <c r="M246" s="456">
        <f t="shared" si="108"/>
        <v>5</v>
      </c>
      <c r="N246" s="425">
        <v>0</v>
      </c>
      <c r="O246" s="450">
        <v>0</v>
      </c>
      <c r="P246" s="451">
        <v>0</v>
      </c>
      <c r="Q246" s="425">
        <v>20</v>
      </c>
      <c r="R246" s="450">
        <v>1</v>
      </c>
      <c r="S246" s="451">
        <v>1</v>
      </c>
      <c r="T246" s="473">
        <f t="shared" si="109"/>
        <v>18</v>
      </c>
      <c r="U246" s="453">
        <f t="shared" si="110"/>
        <v>0</v>
      </c>
      <c r="V246" s="451">
        <f t="shared" si="111"/>
        <v>18</v>
      </c>
      <c r="W246" s="474">
        <f t="shared" si="112"/>
        <v>18</v>
      </c>
    </row>
    <row r="247" spans="1:27" outlineLevel="2" x14ac:dyDescent="0.2">
      <c r="A247" s="471" t="s">
        <v>33</v>
      </c>
      <c r="B247" s="430" t="s">
        <v>34</v>
      </c>
      <c r="C247" s="430" t="s">
        <v>8</v>
      </c>
      <c r="D247" s="430" t="s">
        <v>29</v>
      </c>
      <c r="E247" s="430" t="s">
        <v>30</v>
      </c>
      <c r="F247" s="430" t="s">
        <v>31</v>
      </c>
      <c r="G247" s="472">
        <v>12</v>
      </c>
      <c r="H247" s="430" t="s">
        <v>32</v>
      </c>
      <c r="I247" s="446">
        <v>1</v>
      </c>
      <c r="J247" s="446">
        <f>$Y$27</f>
        <v>0.06</v>
      </c>
      <c r="K247" s="447">
        <v>0</v>
      </c>
      <c r="L247" s="455">
        <f t="shared" si="107"/>
        <v>1.6666666666666666E-2</v>
      </c>
      <c r="M247" s="456">
        <f t="shared" si="108"/>
        <v>0</v>
      </c>
      <c r="N247" s="425">
        <v>1</v>
      </c>
      <c r="O247" s="450">
        <f t="shared" si="113"/>
        <v>1</v>
      </c>
      <c r="P247" s="451">
        <v>0</v>
      </c>
      <c r="Q247" s="425">
        <v>2</v>
      </c>
      <c r="R247" s="450">
        <f t="shared" si="114"/>
        <v>2</v>
      </c>
      <c r="S247" s="451">
        <v>0</v>
      </c>
      <c r="T247" s="473">
        <f t="shared" si="109"/>
        <v>0.18</v>
      </c>
      <c r="U247" s="453">
        <f t="shared" si="110"/>
        <v>0.06</v>
      </c>
      <c r="V247" s="451">
        <f t="shared" si="111"/>
        <v>0.12</v>
      </c>
      <c r="W247" s="474">
        <f t="shared" si="112"/>
        <v>0.18</v>
      </c>
    </row>
    <row r="248" spans="1:27" outlineLevel="2" x14ac:dyDescent="0.2">
      <c r="A248" s="471" t="s">
        <v>350</v>
      </c>
      <c r="B248" s="430" t="s">
        <v>34</v>
      </c>
      <c r="C248" s="430" t="s">
        <v>8</v>
      </c>
      <c r="D248" s="430" t="s">
        <v>29</v>
      </c>
      <c r="E248" s="430" t="s">
        <v>30</v>
      </c>
      <c r="F248" s="430" t="s">
        <v>31</v>
      </c>
      <c r="G248" s="472">
        <v>12</v>
      </c>
      <c r="H248" s="430" t="s">
        <v>32</v>
      </c>
      <c r="I248" s="446">
        <v>1</v>
      </c>
      <c r="J248" s="446">
        <f>$Y$27</f>
        <v>0.06</v>
      </c>
      <c r="K248" s="447">
        <v>0</v>
      </c>
      <c r="L248" s="455">
        <f t="shared" si="107"/>
        <v>1.6666666666666666E-2</v>
      </c>
      <c r="M248" s="456">
        <f t="shared" si="108"/>
        <v>0</v>
      </c>
      <c r="N248" s="425">
        <v>1</v>
      </c>
      <c r="O248" s="450">
        <f t="shared" si="113"/>
        <v>1</v>
      </c>
      <c r="P248" s="451">
        <v>0</v>
      </c>
      <c r="Q248" s="425">
        <v>1</v>
      </c>
      <c r="R248" s="450">
        <f t="shared" si="114"/>
        <v>1</v>
      </c>
      <c r="S248" s="451">
        <v>0</v>
      </c>
      <c r="T248" s="473">
        <f t="shared" si="109"/>
        <v>0.12</v>
      </c>
      <c r="U248" s="453">
        <f t="shared" si="110"/>
        <v>0.06</v>
      </c>
      <c r="V248" s="451">
        <f t="shared" si="111"/>
        <v>0.06</v>
      </c>
      <c r="W248" s="474">
        <f t="shared" si="112"/>
        <v>0.12</v>
      </c>
    </row>
    <row r="249" spans="1:27" outlineLevel="2" x14ac:dyDescent="0.2">
      <c r="A249" s="471" t="s">
        <v>473</v>
      </c>
      <c r="B249" s="430" t="s">
        <v>34</v>
      </c>
      <c r="C249" s="430" t="s">
        <v>8</v>
      </c>
      <c r="D249" s="430" t="s">
        <v>29</v>
      </c>
      <c r="E249" s="430" t="s">
        <v>30</v>
      </c>
      <c r="F249" s="430" t="s">
        <v>31</v>
      </c>
      <c r="G249" s="472">
        <v>12</v>
      </c>
      <c r="H249" s="430" t="s">
        <v>32</v>
      </c>
      <c r="I249" s="446">
        <v>1</v>
      </c>
      <c r="J249" s="446">
        <f>$Y$27</f>
        <v>0.06</v>
      </c>
      <c r="K249" s="447">
        <v>0</v>
      </c>
      <c r="L249" s="455">
        <f t="shared" si="107"/>
        <v>1.6666666666666666E-2</v>
      </c>
      <c r="M249" s="456">
        <f t="shared" si="108"/>
        <v>0</v>
      </c>
      <c r="N249" s="425">
        <v>3</v>
      </c>
      <c r="O249" s="450">
        <f t="shared" si="113"/>
        <v>3</v>
      </c>
      <c r="P249" s="451">
        <v>0</v>
      </c>
      <c r="Q249" s="425">
        <v>2</v>
      </c>
      <c r="R249" s="450">
        <f t="shared" si="114"/>
        <v>2</v>
      </c>
      <c r="S249" s="451">
        <v>0</v>
      </c>
      <c r="T249" s="473">
        <f t="shared" si="109"/>
        <v>0.3</v>
      </c>
      <c r="U249" s="453">
        <f t="shared" si="110"/>
        <v>0.18</v>
      </c>
      <c r="V249" s="451">
        <f t="shared" si="111"/>
        <v>0.12</v>
      </c>
      <c r="W249" s="474">
        <f t="shared" si="112"/>
        <v>0.3</v>
      </c>
    </row>
    <row r="250" spans="1:27" outlineLevel="1" x14ac:dyDescent="0.2">
      <c r="A250" s="471"/>
      <c r="B250" s="430"/>
      <c r="C250" s="430" t="s">
        <v>697</v>
      </c>
      <c r="D250" s="430"/>
      <c r="E250" s="430"/>
      <c r="F250" s="430"/>
      <c r="G250" s="472"/>
      <c r="H250" s="430"/>
      <c r="I250" s="463"/>
      <c r="J250" s="446"/>
      <c r="K250" s="447"/>
      <c r="L250" s="455"/>
      <c r="M250" s="456"/>
      <c r="N250" s="425"/>
      <c r="O250" s="450"/>
      <c r="P250" s="451"/>
      <c r="Q250" s="425"/>
      <c r="R250" s="450"/>
      <c r="S250" s="451"/>
      <c r="T250" s="473"/>
      <c r="U250" s="453">
        <f>SUBTOTAL(9,U235:U249)</f>
        <v>2.3000000000000003</v>
      </c>
      <c r="V250" s="451">
        <f>SUBTOTAL(9,V235:V249)</f>
        <v>80.099999999999994</v>
      </c>
      <c r="W250" s="474">
        <f>SUBTOTAL(9,W235:W249)</f>
        <v>82.4</v>
      </c>
    </row>
    <row r="251" spans="1:27" outlineLevel="2" x14ac:dyDescent="0.2">
      <c r="A251" s="471" t="s">
        <v>170</v>
      </c>
      <c r="B251" s="430" t="s">
        <v>80</v>
      </c>
      <c r="C251" s="430" t="s">
        <v>43</v>
      </c>
      <c r="D251" s="430" t="s">
        <v>231</v>
      </c>
      <c r="E251" s="430" t="s">
        <v>232</v>
      </c>
      <c r="F251" s="430" t="s">
        <v>233</v>
      </c>
      <c r="G251" s="472">
        <v>6</v>
      </c>
      <c r="H251" s="430" t="s">
        <v>234</v>
      </c>
      <c r="I251" s="463">
        <v>0.125</v>
      </c>
      <c r="J251" s="446">
        <f>I251*13.5</f>
        <v>1.6875</v>
      </c>
      <c r="K251" s="447">
        <f>I251*4.5</f>
        <v>0.5625</v>
      </c>
      <c r="L251" s="455">
        <f t="shared" ref="L251:L259" si="116">J251*10/3/G251</f>
        <v>0.9375</v>
      </c>
      <c r="M251" s="456">
        <f t="shared" ref="M251:M259" si="117">K251*10/3/G251</f>
        <v>0.3125</v>
      </c>
      <c r="N251" s="425">
        <v>40</v>
      </c>
      <c r="O251" s="450">
        <v>1</v>
      </c>
      <c r="P251" s="451">
        <v>2</v>
      </c>
      <c r="Q251" s="425">
        <v>10</v>
      </c>
      <c r="R251" s="450">
        <v>0.17</v>
      </c>
      <c r="S251" s="451">
        <v>0.5</v>
      </c>
      <c r="T251" s="473">
        <f t="shared" ref="T251:T259" si="118">J251*(O251+R251)+K251*(P251+S251)</f>
        <v>3.3806249999999998</v>
      </c>
      <c r="U251" s="453">
        <f t="shared" ref="U251:U259" si="119">J251*O251+K251*P251</f>
        <v>2.8125</v>
      </c>
      <c r="V251" s="451">
        <f t="shared" ref="V251:V259" si="120">J251*R251+K251*S251</f>
        <v>0.56812499999999999</v>
      </c>
      <c r="W251" s="474">
        <f t="shared" ref="W251:W259" si="121">T251</f>
        <v>3.3806249999999998</v>
      </c>
    </row>
    <row r="252" spans="1:27" outlineLevel="2" x14ac:dyDescent="0.2">
      <c r="A252" s="471" t="s">
        <v>230</v>
      </c>
      <c r="B252" s="430" t="s">
        <v>80</v>
      </c>
      <c r="C252" s="430" t="s">
        <v>43</v>
      </c>
      <c r="D252" s="430" t="s">
        <v>231</v>
      </c>
      <c r="E252" s="430" t="s">
        <v>232</v>
      </c>
      <c r="F252" s="430" t="s">
        <v>233</v>
      </c>
      <c r="G252" s="472">
        <v>6</v>
      </c>
      <c r="H252" s="430" t="s">
        <v>234</v>
      </c>
      <c r="I252" s="446">
        <v>0.10539999999999999</v>
      </c>
      <c r="J252" s="446">
        <f>I252*13.5</f>
        <v>1.4228999999999998</v>
      </c>
      <c r="K252" s="447">
        <f>I252*4.5</f>
        <v>0.47429999999999994</v>
      </c>
      <c r="L252" s="455">
        <f t="shared" si="116"/>
        <v>0.79049999999999987</v>
      </c>
      <c r="M252" s="456">
        <f t="shared" si="117"/>
        <v>0.26349999999999996</v>
      </c>
      <c r="N252" s="425">
        <v>40</v>
      </c>
      <c r="O252" s="450">
        <v>1</v>
      </c>
      <c r="P252" s="451">
        <v>2</v>
      </c>
      <c r="Q252" s="425">
        <v>10</v>
      </c>
      <c r="R252" s="450">
        <v>0.17</v>
      </c>
      <c r="S252" s="451">
        <v>0.5</v>
      </c>
      <c r="T252" s="473">
        <f t="shared" si="118"/>
        <v>2.8505429999999996</v>
      </c>
      <c r="U252" s="453">
        <f t="shared" si="119"/>
        <v>2.3714999999999997</v>
      </c>
      <c r="V252" s="451">
        <f t="shared" si="120"/>
        <v>0.479043</v>
      </c>
      <c r="W252" s="474">
        <f t="shared" si="121"/>
        <v>2.8505429999999996</v>
      </c>
    </row>
    <row r="253" spans="1:27" outlineLevel="2" x14ac:dyDescent="0.2">
      <c r="A253" s="471" t="s">
        <v>311</v>
      </c>
      <c r="B253" s="430" t="s">
        <v>80</v>
      </c>
      <c r="C253" s="430" t="s">
        <v>43</v>
      </c>
      <c r="D253" s="430" t="s">
        <v>231</v>
      </c>
      <c r="E253" s="430" t="s">
        <v>232</v>
      </c>
      <c r="F253" s="430" t="s">
        <v>233</v>
      </c>
      <c r="G253" s="472">
        <v>6</v>
      </c>
      <c r="H253" s="430" t="s">
        <v>234</v>
      </c>
      <c r="I253" s="446">
        <v>0.28920000000000001</v>
      </c>
      <c r="J253" s="446">
        <f>I253*13.5</f>
        <v>3.9042000000000003</v>
      </c>
      <c r="K253" s="447">
        <f>I253*4.5</f>
        <v>1.3014000000000001</v>
      </c>
      <c r="L253" s="455">
        <f t="shared" si="116"/>
        <v>2.169</v>
      </c>
      <c r="M253" s="456">
        <f t="shared" si="117"/>
        <v>0.72299999999999998</v>
      </c>
      <c r="N253" s="425">
        <v>40</v>
      </c>
      <c r="O253" s="450">
        <v>1</v>
      </c>
      <c r="P253" s="451">
        <v>2</v>
      </c>
      <c r="Q253" s="425">
        <v>10</v>
      </c>
      <c r="R253" s="450">
        <v>0.17</v>
      </c>
      <c r="S253" s="451">
        <v>0.5</v>
      </c>
      <c r="T253" s="473">
        <f t="shared" si="118"/>
        <v>7.8214140000000008</v>
      </c>
      <c r="U253" s="453">
        <f t="shared" si="119"/>
        <v>6.5070000000000006</v>
      </c>
      <c r="V253" s="451">
        <f t="shared" si="120"/>
        <v>1.3144140000000002</v>
      </c>
      <c r="W253" s="474">
        <f t="shared" si="121"/>
        <v>7.8214140000000008</v>
      </c>
    </row>
    <row r="254" spans="1:27" outlineLevel="2" x14ac:dyDescent="0.2">
      <c r="A254" s="471" t="s">
        <v>390</v>
      </c>
      <c r="B254" s="430" t="s">
        <v>80</v>
      </c>
      <c r="C254" s="430" t="s">
        <v>43</v>
      </c>
      <c r="D254" s="430" t="s">
        <v>231</v>
      </c>
      <c r="E254" s="430" t="s">
        <v>232</v>
      </c>
      <c r="F254" s="430" t="s">
        <v>233</v>
      </c>
      <c r="G254" s="472">
        <v>6</v>
      </c>
      <c r="H254" s="430" t="s">
        <v>234</v>
      </c>
      <c r="I254" s="446">
        <v>0.10539999999999999</v>
      </c>
      <c r="J254" s="446">
        <f>I254*13.5</f>
        <v>1.4228999999999998</v>
      </c>
      <c r="K254" s="447">
        <f>I254*4.5</f>
        <v>0.47429999999999994</v>
      </c>
      <c r="L254" s="455">
        <f t="shared" si="116"/>
        <v>0.79049999999999987</v>
      </c>
      <c r="M254" s="456">
        <f t="shared" si="117"/>
        <v>0.26349999999999996</v>
      </c>
      <c r="N254" s="425">
        <v>40</v>
      </c>
      <c r="O254" s="450">
        <v>1</v>
      </c>
      <c r="P254" s="451">
        <v>2</v>
      </c>
      <c r="Q254" s="425">
        <v>10</v>
      </c>
      <c r="R254" s="450">
        <v>0.17</v>
      </c>
      <c r="S254" s="451">
        <v>0.5</v>
      </c>
      <c r="T254" s="473">
        <f t="shared" si="118"/>
        <v>2.8505429999999996</v>
      </c>
      <c r="U254" s="453">
        <f t="shared" si="119"/>
        <v>2.3714999999999997</v>
      </c>
      <c r="V254" s="451">
        <f t="shared" si="120"/>
        <v>0.479043</v>
      </c>
      <c r="W254" s="474">
        <f t="shared" si="121"/>
        <v>2.8505429999999996</v>
      </c>
    </row>
    <row r="255" spans="1:27" outlineLevel="2" x14ac:dyDescent="0.2">
      <c r="A255" s="471" t="s">
        <v>473</v>
      </c>
      <c r="B255" s="430" t="s">
        <v>80</v>
      </c>
      <c r="C255" s="430" t="s">
        <v>43</v>
      </c>
      <c r="D255" s="430" t="s">
        <v>231</v>
      </c>
      <c r="E255" s="430" t="s">
        <v>232</v>
      </c>
      <c r="F255" s="430" t="s">
        <v>233</v>
      </c>
      <c r="G255" s="472">
        <v>6</v>
      </c>
      <c r="H255" s="430" t="s">
        <v>234</v>
      </c>
      <c r="I255" s="446">
        <v>0.375</v>
      </c>
      <c r="J255" s="446">
        <f>I255*13.5</f>
        <v>5.0625</v>
      </c>
      <c r="K255" s="447">
        <f>I255*4.5</f>
        <v>1.6875</v>
      </c>
      <c r="L255" s="455">
        <f t="shared" si="116"/>
        <v>2.8125</v>
      </c>
      <c r="M255" s="456">
        <f t="shared" si="117"/>
        <v>0.9375</v>
      </c>
      <c r="N255" s="425">
        <v>40</v>
      </c>
      <c r="O255" s="450">
        <v>1</v>
      </c>
      <c r="P255" s="451">
        <v>2</v>
      </c>
      <c r="Q255" s="425">
        <v>10</v>
      </c>
      <c r="R255" s="450">
        <v>0.17</v>
      </c>
      <c r="S255" s="451">
        <v>0.5</v>
      </c>
      <c r="T255" s="473">
        <f t="shared" si="118"/>
        <v>10.141874999999999</v>
      </c>
      <c r="U255" s="453">
        <f t="shared" si="119"/>
        <v>8.4375</v>
      </c>
      <c r="V255" s="451">
        <f t="shared" si="120"/>
        <v>1.7043750000000002</v>
      </c>
      <c r="W255" s="474">
        <f t="shared" si="121"/>
        <v>10.141874999999999</v>
      </c>
    </row>
    <row r="256" spans="1:27" outlineLevel="2" x14ac:dyDescent="0.2">
      <c r="A256" s="471" t="s">
        <v>350</v>
      </c>
      <c r="B256" s="430" t="s">
        <v>80</v>
      </c>
      <c r="C256" s="430" t="s">
        <v>43</v>
      </c>
      <c r="D256" s="430" t="s">
        <v>351</v>
      </c>
      <c r="E256" s="430" t="s">
        <v>352</v>
      </c>
      <c r="F256" s="430" t="s">
        <v>353</v>
      </c>
      <c r="G256" s="472">
        <v>6</v>
      </c>
      <c r="H256" s="430" t="s">
        <v>42</v>
      </c>
      <c r="I256" s="446">
        <v>1</v>
      </c>
      <c r="J256" s="446">
        <v>9</v>
      </c>
      <c r="K256" s="447">
        <v>9</v>
      </c>
      <c r="L256" s="455">
        <f t="shared" si="116"/>
        <v>5</v>
      </c>
      <c r="M256" s="456">
        <f t="shared" si="117"/>
        <v>5</v>
      </c>
      <c r="N256" s="425">
        <v>40</v>
      </c>
      <c r="O256" s="450">
        <v>1</v>
      </c>
      <c r="P256" s="451">
        <v>2</v>
      </c>
      <c r="Q256" s="425">
        <v>10</v>
      </c>
      <c r="R256" s="450">
        <v>0.17</v>
      </c>
      <c r="S256" s="451">
        <v>0.5</v>
      </c>
      <c r="T256" s="473">
        <f t="shared" si="118"/>
        <v>33.03</v>
      </c>
      <c r="U256" s="453">
        <f t="shared" si="119"/>
        <v>27</v>
      </c>
      <c r="V256" s="451">
        <f t="shared" si="120"/>
        <v>6.03</v>
      </c>
      <c r="W256" s="474">
        <f t="shared" si="121"/>
        <v>33.03</v>
      </c>
    </row>
    <row r="257" spans="1:23" outlineLevel="2" x14ac:dyDescent="0.2">
      <c r="A257" s="443" t="s">
        <v>556</v>
      </c>
      <c r="B257" s="430" t="s">
        <v>80</v>
      </c>
      <c r="C257" s="430" t="s">
        <v>43</v>
      </c>
      <c r="D257" s="430" t="s">
        <v>448</v>
      </c>
      <c r="E257" s="430" t="s">
        <v>449</v>
      </c>
      <c r="F257" s="430" t="s">
        <v>450</v>
      </c>
      <c r="G257" s="472">
        <v>6</v>
      </c>
      <c r="H257" s="430" t="s">
        <v>42</v>
      </c>
      <c r="I257" s="446">
        <v>1</v>
      </c>
      <c r="J257" s="446">
        <v>18</v>
      </c>
      <c r="K257" s="447">
        <v>0</v>
      </c>
      <c r="L257" s="455">
        <f t="shared" si="116"/>
        <v>10</v>
      </c>
      <c r="M257" s="456">
        <f t="shared" si="117"/>
        <v>0</v>
      </c>
      <c r="N257" s="425">
        <v>60</v>
      </c>
      <c r="O257" s="450">
        <v>1</v>
      </c>
      <c r="P257" s="451">
        <v>0</v>
      </c>
      <c r="Q257" s="425">
        <v>10</v>
      </c>
      <c r="R257" s="450">
        <v>0.25</v>
      </c>
      <c r="S257" s="451">
        <v>0</v>
      </c>
      <c r="T257" s="473">
        <f t="shared" si="118"/>
        <v>22.5</v>
      </c>
      <c r="U257" s="453">
        <f t="shared" si="119"/>
        <v>18</v>
      </c>
      <c r="V257" s="451">
        <f t="shared" si="120"/>
        <v>4.5</v>
      </c>
      <c r="W257" s="474">
        <f t="shared" si="121"/>
        <v>22.5</v>
      </c>
    </row>
    <row r="258" spans="1:23" outlineLevel="2" x14ac:dyDescent="0.2">
      <c r="A258" s="471" t="s">
        <v>311</v>
      </c>
      <c r="B258" s="430" t="s">
        <v>80</v>
      </c>
      <c r="C258" s="430" t="s">
        <v>43</v>
      </c>
      <c r="D258" s="430" t="s">
        <v>312</v>
      </c>
      <c r="E258" s="430" t="s">
        <v>313</v>
      </c>
      <c r="F258" s="430" t="s">
        <v>314</v>
      </c>
      <c r="G258" s="472">
        <v>6</v>
      </c>
      <c r="H258" s="430" t="s">
        <v>42</v>
      </c>
      <c r="I258" s="446">
        <v>1</v>
      </c>
      <c r="J258" s="446">
        <v>9</v>
      </c>
      <c r="K258" s="447">
        <v>9</v>
      </c>
      <c r="L258" s="455">
        <f t="shared" si="116"/>
        <v>5</v>
      </c>
      <c r="M258" s="456">
        <f t="shared" si="117"/>
        <v>5</v>
      </c>
      <c r="N258" s="425">
        <v>20</v>
      </c>
      <c r="O258" s="450">
        <v>1</v>
      </c>
      <c r="P258" s="451">
        <v>2</v>
      </c>
      <c r="Q258" s="425">
        <v>20</v>
      </c>
      <c r="R258" s="450">
        <v>0.25</v>
      </c>
      <c r="S258" s="451">
        <v>1</v>
      </c>
      <c r="T258" s="473">
        <f t="shared" si="118"/>
        <v>38.25</v>
      </c>
      <c r="U258" s="453">
        <f t="shared" si="119"/>
        <v>27</v>
      </c>
      <c r="V258" s="451">
        <f t="shared" si="120"/>
        <v>11.25</v>
      </c>
      <c r="W258" s="474">
        <f t="shared" si="121"/>
        <v>38.25</v>
      </c>
    </row>
    <row r="259" spans="1:23" outlineLevel="2" x14ac:dyDescent="0.2">
      <c r="A259" s="443" t="s">
        <v>557</v>
      </c>
      <c r="B259" s="430" t="s">
        <v>80</v>
      </c>
      <c r="C259" s="430" t="s">
        <v>43</v>
      </c>
      <c r="D259" s="430" t="s">
        <v>341</v>
      </c>
      <c r="E259" s="430" t="s">
        <v>342</v>
      </c>
      <c r="F259" s="430" t="s">
        <v>343</v>
      </c>
      <c r="G259" s="472">
        <v>6</v>
      </c>
      <c r="H259" s="430" t="s">
        <v>42</v>
      </c>
      <c r="I259" s="446">
        <v>1</v>
      </c>
      <c r="J259" s="446">
        <v>15.75</v>
      </c>
      <c r="K259" s="447">
        <v>2.25</v>
      </c>
      <c r="L259" s="455">
        <f t="shared" si="116"/>
        <v>8.75</v>
      </c>
      <c r="M259" s="456">
        <f t="shared" si="117"/>
        <v>1.25</v>
      </c>
      <c r="N259" s="425">
        <v>60</v>
      </c>
      <c r="O259" s="450">
        <v>1</v>
      </c>
      <c r="P259" s="451">
        <v>3</v>
      </c>
      <c r="Q259" s="425">
        <v>20</v>
      </c>
      <c r="R259" s="450">
        <v>0.25</v>
      </c>
      <c r="S259" s="451">
        <v>1</v>
      </c>
      <c r="T259" s="473">
        <f t="shared" si="118"/>
        <v>28.6875</v>
      </c>
      <c r="U259" s="453">
        <f t="shared" si="119"/>
        <v>22.5</v>
      </c>
      <c r="V259" s="451">
        <f t="shared" si="120"/>
        <v>6.1875</v>
      </c>
      <c r="W259" s="474">
        <f t="shared" si="121"/>
        <v>28.6875</v>
      </c>
    </row>
    <row r="260" spans="1:23" outlineLevel="1" x14ac:dyDescent="0.2">
      <c r="A260" s="443"/>
      <c r="B260" s="430"/>
      <c r="C260" s="430" t="s">
        <v>690</v>
      </c>
      <c r="D260" s="430"/>
      <c r="E260" s="430"/>
      <c r="F260" s="430"/>
      <c r="G260" s="472"/>
      <c r="H260" s="430"/>
      <c r="I260" s="446"/>
      <c r="J260" s="446"/>
      <c r="K260" s="447"/>
      <c r="L260" s="455"/>
      <c r="M260" s="456"/>
      <c r="N260" s="425"/>
      <c r="O260" s="450"/>
      <c r="P260" s="451"/>
      <c r="Q260" s="425"/>
      <c r="R260" s="450"/>
      <c r="S260" s="451"/>
      <c r="T260" s="473"/>
      <c r="U260" s="453">
        <f>SUBTOTAL(9,U251:U259)</f>
        <v>117</v>
      </c>
      <c r="V260" s="451">
        <f>SUBTOTAL(9,V251:V259)</f>
        <v>32.512500000000003</v>
      </c>
      <c r="W260" s="474">
        <f>SUBTOTAL(9,W251:W259)</f>
        <v>149.51249999999999</v>
      </c>
    </row>
    <row r="261" spans="1:23" outlineLevel="2" x14ac:dyDescent="0.2">
      <c r="A261" s="471" t="s">
        <v>315</v>
      </c>
      <c r="B261" s="430" t="s">
        <v>80</v>
      </c>
      <c r="C261" s="430" t="s">
        <v>14</v>
      </c>
      <c r="D261" s="430" t="s">
        <v>316</v>
      </c>
      <c r="E261" s="430" t="s">
        <v>317</v>
      </c>
      <c r="F261" s="430" t="s">
        <v>318</v>
      </c>
      <c r="G261" s="472">
        <v>6</v>
      </c>
      <c r="H261" s="430" t="s">
        <v>42</v>
      </c>
      <c r="I261" s="446">
        <v>1</v>
      </c>
      <c r="J261" s="446">
        <v>9</v>
      </c>
      <c r="K261" s="447">
        <v>9</v>
      </c>
      <c r="L261" s="455">
        <f>J261*10/3/G261</f>
        <v>5</v>
      </c>
      <c r="M261" s="456">
        <f>K261*10/3/G261</f>
        <v>5</v>
      </c>
      <c r="N261" s="425">
        <v>10</v>
      </c>
      <c r="O261" s="450">
        <v>0.4</v>
      </c>
      <c r="P261" s="451">
        <v>0.5</v>
      </c>
      <c r="Q261" s="425">
        <v>40</v>
      </c>
      <c r="R261" s="450">
        <v>1</v>
      </c>
      <c r="S261" s="451">
        <v>2</v>
      </c>
      <c r="T261" s="473">
        <f>J261*(O261+R261)+K261*(P261+S261)</f>
        <v>35.1</v>
      </c>
      <c r="U261" s="453">
        <f>J261*O261+K261*P261</f>
        <v>8.1</v>
      </c>
      <c r="V261" s="451">
        <f>J261*R261+K261*S261</f>
        <v>27</v>
      </c>
      <c r="W261" s="474">
        <f>T261</f>
        <v>35.1</v>
      </c>
    </row>
    <row r="262" spans="1:23" outlineLevel="2" x14ac:dyDescent="0.2">
      <c r="A262" s="443" t="s">
        <v>556</v>
      </c>
      <c r="B262" s="430" t="s">
        <v>80</v>
      </c>
      <c r="C262" s="430" t="s">
        <v>14</v>
      </c>
      <c r="D262" s="430" t="s">
        <v>451</v>
      </c>
      <c r="E262" s="430" t="s">
        <v>452</v>
      </c>
      <c r="F262" s="430" t="s">
        <v>453</v>
      </c>
      <c r="G262" s="472">
        <v>6</v>
      </c>
      <c r="H262" s="430" t="s">
        <v>42</v>
      </c>
      <c r="I262" s="446">
        <v>1</v>
      </c>
      <c r="J262" s="446">
        <v>15.75</v>
      </c>
      <c r="K262" s="447">
        <v>2.25</v>
      </c>
      <c r="L262" s="455">
        <f>J262*10/3/G262</f>
        <v>8.75</v>
      </c>
      <c r="M262" s="456">
        <f>K262*10/3/G262</f>
        <v>1.25</v>
      </c>
      <c r="N262" s="425">
        <v>20</v>
      </c>
      <c r="O262" s="450">
        <v>0.33</v>
      </c>
      <c r="P262" s="451">
        <v>1</v>
      </c>
      <c r="Q262" s="425">
        <v>20</v>
      </c>
      <c r="R262" s="450">
        <v>0.75</v>
      </c>
      <c r="S262" s="451">
        <v>1</v>
      </c>
      <c r="T262" s="473">
        <f>J262*(O262+R262)+K262*(P262+S262)</f>
        <v>21.51</v>
      </c>
      <c r="U262" s="453">
        <f>J262*O262+K262*P262</f>
        <v>7.4475000000000007</v>
      </c>
      <c r="V262" s="451">
        <f>J262*R262+K262*S262</f>
        <v>14.0625</v>
      </c>
      <c r="W262" s="474">
        <f>T262</f>
        <v>21.51</v>
      </c>
    </row>
    <row r="263" spans="1:23" outlineLevel="2" x14ac:dyDescent="0.2">
      <c r="A263" s="443" t="s">
        <v>556</v>
      </c>
      <c r="B263" s="430" t="s">
        <v>80</v>
      </c>
      <c r="C263" s="430" t="s">
        <v>14</v>
      </c>
      <c r="D263" s="430" t="s">
        <v>454</v>
      </c>
      <c r="E263" s="430" t="s">
        <v>455</v>
      </c>
      <c r="F263" s="430" t="s">
        <v>456</v>
      </c>
      <c r="G263" s="472">
        <v>6</v>
      </c>
      <c r="H263" s="430" t="s">
        <v>42</v>
      </c>
      <c r="I263" s="446">
        <v>1</v>
      </c>
      <c r="J263" s="446">
        <v>15.75</v>
      </c>
      <c r="K263" s="447">
        <v>2.25</v>
      </c>
      <c r="L263" s="455">
        <f>J263*10/3/G263</f>
        <v>8.75</v>
      </c>
      <c r="M263" s="456">
        <f>K263*10/3/G263</f>
        <v>1.25</v>
      </c>
      <c r="N263" s="425">
        <v>20</v>
      </c>
      <c r="O263" s="450">
        <v>0.5</v>
      </c>
      <c r="P263" s="451">
        <v>1</v>
      </c>
      <c r="Q263" s="425">
        <v>20</v>
      </c>
      <c r="R263" s="450">
        <v>0.75</v>
      </c>
      <c r="S263" s="451">
        <v>1</v>
      </c>
      <c r="T263" s="473">
        <f>J263*(O263+R263)+K263*(P263+S263)</f>
        <v>24.1875</v>
      </c>
      <c r="U263" s="453">
        <f>J263*O263+K263*P263</f>
        <v>10.125</v>
      </c>
      <c r="V263" s="451">
        <f>J263*R263+K263*S263</f>
        <v>14.0625</v>
      </c>
      <c r="W263" s="474">
        <f>T263</f>
        <v>24.1875</v>
      </c>
    </row>
    <row r="264" spans="1:23" outlineLevel="2" x14ac:dyDescent="0.2">
      <c r="A264" s="443" t="s">
        <v>557</v>
      </c>
      <c r="B264" s="430" t="s">
        <v>80</v>
      </c>
      <c r="C264" s="430" t="s">
        <v>14</v>
      </c>
      <c r="D264" s="430" t="s">
        <v>344</v>
      </c>
      <c r="E264" s="430" t="s">
        <v>345</v>
      </c>
      <c r="F264" s="430" t="s">
        <v>346</v>
      </c>
      <c r="G264" s="472">
        <v>6</v>
      </c>
      <c r="H264" s="430" t="s">
        <v>42</v>
      </c>
      <c r="I264" s="446">
        <v>1</v>
      </c>
      <c r="J264" s="446">
        <v>15.75</v>
      </c>
      <c r="K264" s="447">
        <v>2.25</v>
      </c>
      <c r="L264" s="455">
        <f>J264*10/3/G264</f>
        <v>8.75</v>
      </c>
      <c r="M264" s="456">
        <f>K264*10/3/G264</f>
        <v>1.25</v>
      </c>
      <c r="N264" s="425">
        <v>20</v>
      </c>
      <c r="O264" s="450">
        <v>0.4</v>
      </c>
      <c r="P264" s="451">
        <v>0.5</v>
      </c>
      <c r="Q264" s="425">
        <v>40</v>
      </c>
      <c r="R264" s="450">
        <v>1</v>
      </c>
      <c r="S264" s="451">
        <v>1.5</v>
      </c>
      <c r="T264" s="473">
        <f>J264*(O264+R264)+K264*(P264+S264)</f>
        <v>26.549999999999997</v>
      </c>
      <c r="U264" s="453">
        <f>J264*O264+K264*P264</f>
        <v>7.4250000000000007</v>
      </c>
      <c r="V264" s="451">
        <f>J264*R264+K264*S264</f>
        <v>19.125</v>
      </c>
      <c r="W264" s="474">
        <f>T264</f>
        <v>26.549999999999997</v>
      </c>
    </row>
    <row r="265" spans="1:23" outlineLevel="2" x14ac:dyDescent="0.2">
      <c r="A265" s="471" t="s">
        <v>74</v>
      </c>
      <c r="B265" s="430" t="s">
        <v>80</v>
      </c>
      <c r="C265" s="430" t="s">
        <v>14</v>
      </c>
      <c r="D265" s="430" t="s">
        <v>76</v>
      </c>
      <c r="E265" s="430" t="s">
        <v>77</v>
      </c>
      <c r="F265" s="430" t="s">
        <v>78</v>
      </c>
      <c r="G265" s="472">
        <v>6</v>
      </c>
      <c r="H265" s="430" t="s">
        <v>79</v>
      </c>
      <c r="I265" s="446">
        <v>1</v>
      </c>
      <c r="J265" s="446">
        <v>9</v>
      </c>
      <c r="K265" s="447">
        <v>9</v>
      </c>
      <c r="L265" s="455">
        <f>J265*10/3/G265</f>
        <v>5</v>
      </c>
      <c r="M265" s="456">
        <f>K265*10/3/G265</f>
        <v>5</v>
      </c>
      <c r="N265" s="425">
        <v>15</v>
      </c>
      <c r="O265" s="450">
        <v>0.33</v>
      </c>
      <c r="P265" s="451">
        <v>1</v>
      </c>
      <c r="Q265" s="425">
        <v>30</v>
      </c>
      <c r="R265" s="450">
        <v>0.75</v>
      </c>
      <c r="S265" s="451">
        <v>2</v>
      </c>
      <c r="T265" s="473">
        <f>J265*(O265+R265)+K265*(P265+S265)</f>
        <v>36.72</v>
      </c>
      <c r="U265" s="453">
        <f>J265*O265+K265*P265</f>
        <v>11.97</v>
      </c>
      <c r="V265" s="451">
        <f>J265*R265+K265*S265</f>
        <v>24.75</v>
      </c>
      <c r="W265" s="474">
        <f>T265</f>
        <v>36.72</v>
      </c>
    </row>
    <row r="266" spans="1:23" outlineLevel="1" x14ac:dyDescent="0.2">
      <c r="A266" s="471"/>
      <c r="B266" s="430"/>
      <c r="C266" s="430" t="s">
        <v>691</v>
      </c>
      <c r="D266" s="430"/>
      <c r="E266" s="430"/>
      <c r="F266" s="430"/>
      <c r="G266" s="472"/>
      <c r="H266" s="430"/>
      <c r="I266" s="446"/>
      <c r="J266" s="446"/>
      <c r="K266" s="447"/>
      <c r="L266" s="455"/>
      <c r="M266" s="456"/>
      <c r="N266" s="425"/>
      <c r="O266" s="450"/>
      <c r="P266" s="451"/>
      <c r="Q266" s="425"/>
      <c r="R266" s="450"/>
      <c r="S266" s="451"/>
      <c r="T266" s="473"/>
      <c r="U266" s="453">
        <f>SUBTOTAL(9,U261:U265)</f>
        <v>45.067499999999995</v>
      </c>
      <c r="V266" s="451">
        <f>SUBTOTAL(9,V261:V265)</f>
        <v>99</v>
      </c>
      <c r="W266" s="474">
        <f>SUBTOTAL(9,W261:W265)</f>
        <v>144.0675</v>
      </c>
    </row>
    <row r="267" spans="1:23" outlineLevel="2" x14ac:dyDescent="0.2">
      <c r="A267" s="471" t="s">
        <v>406</v>
      </c>
      <c r="B267" s="430" t="s">
        <v>80</v>
      </c>
      <c r="C267" s="430" t="s">
        <v>18</v>
      </c>
      <c r="D267" s="430" t="s">
        <v>407</v>
      </c>
      <c r="E267" s="430" t="s">
        <v>408</v>
      </c>
      <c r="F267" s="430" t="s">
        <v>409</v>
      </c>
      <c r="G267" s="472">
        <v>6</v>
      </c>
      <c r="H267" s="430" t="s">
        <v>42</v>
      </c>
      <c r="I267" s="446">
        <v>1</v>
      </c>
      <c r="J267" s="446">
        <v>9</v>
      </c>
      <c r="K267" s="447">
        <v>9</v>
      </c>
      <c r="L267" s="455">
        <f>J267*10/3/G267</f>
        <v>5</v>
      </c>
      <c r="M267" s="456">
        <f>K267*10/3/G267</f>
        <v>5</v>
      </c>
      <c r="N267" s="425">
        <v>30</v>
      </c>
      <c r="O267" s="450">
        <v>1</v>
      </c>
      <c r="P267" s="451">
        <v>1</v>
      </c>
      <c r="Q267" s="425">
        <v>0</v>
      </c>
      <c r="R267" s="450">
        <v>0</v>
      </c>
      <c r="S267" s="451">
        <v>0</v>
      </c>
      <c r="T267" s="473">
        <f>J267*(O267+R267)+K267*(P267+S267)</f>
        <v>18</v>
      </c>
      <c r="U267" s="453">
        <f>J267*O267+K267*P267</f>
        <v>18</v>
      </c>
      <c r="V267" s="451">
        <f>J267*R267+K267*S267</f>
        <v>0</v>
      </c>
      <c r="W267" s="474">
        <f>T267</f>
        <v>18</v>
      </c>
    </row>
    <row r="268" spans="1:23" outlineLevel="2" x14ac:dyDescent="0.2">
      <c r="A268" s="443" t="s">
        <v>556</v>
      </c>
      <c r="B268" s="430" t="s">
        <v>80</v>
      </c>
      <c r="C268" s="430" t="s">
        <v>18</v>
      </c>
      <c r="D268" s="430" t="s">
        <v>457</v>
      </c>
      <c r="E268" s="430" t="s">
        <v>458</v>
      </c>
      <c r="F268" s="430" t="s">
        <v>459</v>
      </c>
      <c r="G268" s="472">
        <v>6</v>
      </c>
      <c r="H268" s="430" t="s">
        <v>42</v>
      </c>
      <c r="I268" s="446">
        <v>1</v>
      </c>
      <c r="J268" s="446">
        <v>13.5</v>
      </c>
      <c r="K268" s="447">
        <v>4.5</v>
      </c>
      <c r="L268" s="455">
        <f>J268*10/3/G268</f>
        <v>7.5</v>
      </c>
      <c r="M268" s="456">
        <f>K268*10/3/G268</f>
        <v>2.5</v>
      </c>
      <c r="N268" s="425">
        <v>40</v>
      </c>
      <c r="O268" s="450">
        <v>0.6</v>
      </c>
      <c r="P268" s="451">
        <v>2</v>
      </c>
      <c r="Q268" s="425">
        <v>0</v>
      </c>
      <c r="R268" s="450">
        <v>0</v>
      </c>
      <c r="S268" s="451">
        <v>0</v>
      </c>
      <c r="T268" s="473">
        <f>J268*(O268+R268)+K268*(P268+S268)</f>
        <v>17.100000000000001</v>
      </c>
      <c r="U268" s="453">
        <f>J268*O268+K268*P268</f>
        <v>17.100000000000001</v>
      </c>
      <c r="V268" s="451">
        <f>J268*R268+K268*S268</f>
        <v>0</v>
      </c>
      <c r="W268" s="474">
        <f>T268</f>
        <v>17.100000000000001</v>
      </c>
    </row>
    <row r="269" spans="1:23" outlineLevel="2" x14ac:dyDescent="0.2">
      <c r="A269" s="471" t="s">
        <v>170</v>
      </c>
      <c r="B269" s="430" t="s">
        <v>80</v>
      </c>
      <c r="C269" s="430" t="s">
        <v>18</v>
      </c>
      <c r="D269" s="430" t="s">
        <v>171</v>
      </c>
      <c r="E269" s="430" t="s">
        <v>172</v>
      </c>
      <c r="F269" s="430" t="s">
        <v>173</v>
      </c>
      <c r="G269" s="472">
        <v>6</v>
      </c>
      <c r="H269" s="430" t="s">
        <v>79</v>
      </c>
      <c r="I269" s="446">
        <v>1</v>
      </c>
      <c r="J269" s="446">
        <v>13.5</v>
      </c>
      <c r="K269" s="447">
        <v>4.5</v>
      </c>
      <c r="L269" s="455">
        <f>J269*10/3/G269</f>
        <v>7.5</v>
      </c>
      <c r="M269" s="456">
        <f>K269*10/3/G269</f>
        <v>2.5</v>
      </c>
      <c r="N269" s="425">
        <v>32</v>
      </c>
      <c r="O269" s="450">
        <v>0.6</v>
      </c>
      <c r="P269" s="451">
        <v>2</v>
      </c>
      <c r="Q269" s="425">
        <v>0</v>
      </c>
      <c r="R269" s="450">
        <v>0</v>
      </c>
      <c r="S269" s="451">
        <v>0</v>
      </c>
      <c r="T269" s="473">
        <f>J269*(O269+R269)+K269*(P269+S269)</f>
        <v>17.100000000000001</v>
      </c>
      <c r="U269" s="453">
        <f>J269*O269+K269*P269</f>
        <v>17.100000000000001</v>
      </c>
      <c r="V269" s="451">
        <f>J269*R269+K269*S269</f>
        <v>0</v>
      </c>
      <c r="W269" s="474">
        <f>T269</f>
        <v>17.100000000000001</v>
      </c>
    </row>
    <row r="270" spans="1:23" outlineLevel="2" x14ac:dyDescent="0.2">
      <c r="A270" s="471" t="s">
        <v>390</v>
      </c>
      <c r="B270" s="430" t="s">
        <v>80</v>
      </c>
      <c r="C270" s="430" t="s">
        <v>18</v>
      </c>
      <c r="D270" s="430" t="s">
        <v>391</v>
      </c>
      <c r="E270" s="430" t="s">
        <v>392</v>
      </c>
      <c r="F270" s="430" t="s">
        <v>393</v>
      </c>
      <c r="G270" s="472">
        <v>6</v>
      </c>
      <c r="H270" s="430" t="s">
        <v>79</v>
      </c>
      <c r="I270" s="446">
        <v>1</v>
      </c>
      <c r="J270" s="446">
        <v>15.75</v>
      </c>
      <c r="K270" s="447">
        <v>2.25</v>
      </c>
      <c r="L270" s="455">
        <f>J270*10/3/G270</f>
        <v>8.75</v>
      </c>
      <c r="M270" s="456">
        <f>K270*10/3/G270</f>
        <v>1.25</v>
      </c>
      <c r="N270" s="425">
        <v>30</v>
      </c>
      <c r="O270" s="450">
        <v>0.6</v>
      </c>
      <c r="P270" s="451">
        <v>2</v>
      </c>
      <c r="Q270" s="425">
        <v>0</v>
      </c>
      <c r="R270" s="450">
        <v>0</v>
      </c>
      <c r="S270" s="451">
        <v>0</v>
      </c>
      <c r="T270" s="473">
        <f>J270*(O270+R270)+K270*(P270+S270)</f>
        <v>13.95</v>
      </c>
      <c r="U270" s="453">
        <f>J270*O270+K270*P270</f>
        <v>13.95</v>
      </c>
      <c r="V270" s="451">
        <f>J270*R270+K270*S270</f>
        <v>0</v>
      </c>
      <c r="W270" s="474">
        <f>T270</f>
        <v>13.95</v>
      </c>
    </row>
    <row r="271" spans="1:23" outlineLevel="2" x14ac:dyDescent="0.2">
      <c r="A271" s="471" t="s">
        <v>390</v>
      </c>
      <c r="B271" s="430" t="s">
        <v>80</v>
      </c>
      <c r="C271" s="430" t="s">
        <v>18</v>
      </c>
      <c r="D271" s="430" t="s">
        <v>394</v>
      </c>
      <c r="E271" s="430" t="s">
        <v>395</v>
      </c>
      <c r="F271" s="430" t="s">
        <v>396</v>
      </c>
      <c r="G271" s="472">
        <v>6</v>
      </c>
      <c r="H271" s="430" t="s">
        <v>79</v>
      </c>
      <c r="I271" s="446">
        <v>1</v>
      </c>
      <c r="J271" s="446">
        <v>15.75</v>
      </c>
      <c r="K271" s="447">
        <v>2.25</v>
      </c>
      <c r="L271" s="455">
        <f>J271*10/3/G271</f>
        <v>8.75</v>
      </c>
      <c r="M271" s="456">
        <f>K271*10/3/G271</f>
        <v>1.25</v>
      </c>
      <c r="N271" s="425">
        <v>30</v>
      </c>
      <c r="O271" s="450">
        <v>0.6</v>
      </c>
      <c r="P271" s="451">
        <v>2</v>
      </c>
      <c r="Q271" s="425">
        <v>0</v>
      </c>
      <c r="R271" s="450">
        <v>0</v>
      </c>
      <c r="S271" s="451">
        <v>0</v>
      </c>
      <c r="T271" s="473">
        <f>J271*(O271+R271)+K271*(P271+S271)</f>
        <v>13.95</v>
      </c>
      <c r="U271" s="453">
        <f>J271*O271+K271*P271</f>
        <v>13.95</v>
      </c>
      <c r="V271" s="451">
        <f>J271*R271+K271*S271</f>
        <v>0</v>
      </c>
      <c r="W271" s="474">
        <f>T271</f>
        <v>13.95</v>
      </c>
    </row>
    <row r="272" spans="1:23" outlineLevel="1" x14ac:dyDescent="0.2">
      <c r="A272" s="471"/>
      <c r="B272" s="430"/>
      <c r="C272" s="430" t="s">
        <v>692</v>
      </c>
      <c r="D272" s="430"/>
      <c r="E272" s="430"/>
      <c r="F272" s="430"/>
      <c r="G272" s="472"/>
      <c r="H272" s="430"/>
      <c r="I272" s="446"/>
      <c r="J272" s="446"/>
      <c r="K272" s="447"/>
      <c r="L272" s="455"/>
      <c r="M272" s="456"/>
      <c r="N272" s="425"/>
      <c r="O272" s="450"/>
      <c r="P272" s="451"/>
      <c r="Q272" s="425"/>
      <c r="R272" s="450"/>
      <c r="S272" s="451"/>
      <c r="T272" s="473"/>
      <c r="U272" s="453">
        <f>SUBTOTAL(9,U267:U271)</f>
        <v>80.100000000000009</v>
      </c>
      <c r="V272" s="451">
        <f>SUBTOTAL(9,V267:V271)</f>
        <v>0</v>
      </c>
      <c r="W272" s="474">
        <f>SUBTOTAL(9,W267:W271)</f>
        <v>80.100000000000009</v>
      </c>
    </row>
    <row r="273" spans="1:23" outlineLevel="2" x14ac:dyDescent="0.2">
      <c r="A273" s="471" t="s">
        <v>117</v>
      </c>
      <c r="B273" s="430" t="s">
        <v>80</v>
      </c>
      <c r="C273" s="430" t="s">
        <v>56</v>
      </c>
      <c r="D273" s="430" t="s">
        <v>118</v>
      </c>
      <c r="E273" s="430" t="s">
        <v>119</v>
      </c>
      <c r="F273" s="430" t="s">
        <v>120</v>
      </c>
      <c r="G273" s="472">
        <v>6</v>
      </c>
      <c r="H273" s="430" t="s">
        <v>79</v>
      </c>
      <c r="I273" s="446">
        <v>1</v>
      </c>
      <c r="J273" s="446">
        <v>6.75</v>
      </c>
      <c r="K273" s="447">
        <v>11.25</v>
      </c>
      <c r="L273" s="455">
        <f>J273*10/3/G273</f>
        <v>3.75</v>
      </c>
      <c r="M273" s="456">
        <f>K273*10/3/G273</f>
        <v>6.25</v>
      </c>
      <c r="N273" s="425">
        <v>0</v>
      </c>
      <c r="O273" s="450">
        <v>0</v>
      </c>
      <c r="P273" s="451">
        <v>0</v>
      </c>
      <c r="Q273" s="425">
        <v>40</v>
      </c>
      <c r="R273" s="450">
        <v>1</v>
      </c>
      <c r="S273" s="451">
        <v>2</v>
      </c>
      <c r="T273" s="473">
        <f>J273*(O273+R273)+K273*(P273+S273)</f>
        <v>29.25</v>
      </c>
      <c r="U273" s="453">
        <f>J273*O273+K273*P273</f>
        <v>0</v>
      </c>
      <c r="V273" s="451">
        <f>J273*R273+K273*S273</f>
        <v>29.25</v>
      </c>
      <c r="W273" s="474">
        <f>T273</f>
        <v>29.25</v>
      </c>
    </row>
    <row r="274" spans="1:23" outlineLevel="2" x14ac:dyDescent="0.2">
      <c r="A274" s="471" t="s">
        <v>279</v>
      </c>
      <c r="B274" s="430" t="s">
        <v>80</v>
      </c>
      <c r="C274" s="430" t="s">
        <v>56</v>
      </c>
      <c r="D274" s="430" t="s">
        <v>280</v>
      </c>
      <c r="E274" s="430" t="s">
        <v>281</v>
      </c>
      <c r="F274" s="430" t="s">
        <v>282</v>
      </c>
      <c r="G274" s="472">
        <v>6</v>
      </c>
      <c r="H274" s="430" t="s">
        <v>79</v>
      </c>
      <c r="I274" s="446">
        <v>1</v>
      </c>
      <c r="J274" s="446">
        <v>15.75</v>
      </c>
      <c r="K274" s="447">
        <v>2.25</v>
      </c>
      <c r="L274" s="455">
        <f>J274*10/3/G274</f>
        <v>8.75</v>
      </c>
      <c r="M274" s="456">
        <f>K274*10/3/G274</f>
        <v>1.25</v>
      </c>
      <c r="N274" s="425">
        <v>0</v>
      </c>
      <c r="O274" s="450">
        <v>0</v>
      </c>
      <c r="P274" s="451">
        <v>0</v>
      </c>
      <c r="Q274" s="425">
        <v>40</v>
      </c>
      <c r="R274" s="450">
        <v>0.75</v>
      </c>
      <c r="S274" s="451">
        <v>2</v>
      </c>
      <c r="T274" s="473">
        <f>J274*(O274+R274)+K274*(P274+S274)</f>
        <v>16.3125</v>
      </c>
      <c r="U274" s="453">
        <f>J274*O274+K274*P274</f>
        <v>0</v>
      </c>
      <c r="V274" s="451">
        <f>J274*R274+K274*S274</f>
        <v>16.3125</v>
      </c>
      <c r="W274" s="474">
        <f>T274</f>
        <v>16.3125</v>
      </c>
    </row>
    <row r="275" spans="1:23" outlineLevel="2" x14ac:dyDescent="0.2">
      <c r="A275" s="471" t="s">
        <v>230</v>
      </c>
      <c r="B275" s="430" t="s">
        <v>80</v>
      </c>
      <c r="C275" s="430" t="s">
        <v>56</v>
      </c>
      <c r="D275" s="430" t="s">
        <v>238</v>
      </c>
      <c r="E275" s="430" t="s">
        <v>239</v>
      </c>
      <c r="F275" s="430" t="s">
        <v>240</v>
      </c>
      <c r="G275" s="472">
        <v>6</v>
      </c>
      <c r="H275" s="430" t="s">
        <v>79</v>
      </c>
      <c r="I275" s="446">
        <v>1</v>
      </c>
      <c r="J275" s="446">
        <v>13.5</v>
      </c>
      <c r="K275" s="447">
        <v>4.5</v>
      </c>
      <c r="L275" s="455">
        <f>J275*10/3/G275</f>
        <v>7.5</v>
      </c>
      <c r="M275" s="456">
        <f>K275*10/3/G275</f>
        <v>2.5</v>
      </c>
      <c r="N275" s="425">
        <v>0</v>
      </c>
      <c r="O275" s="450">
        <v>0</v>
      </c>
      <c r="P275" s="451">
        <v>0</v>
      </c>
      <c r="Q275" s="425">
        <v>40</v>
      </c>
      <c r="R275" s="450">
        <v>0.75</v>
      </c>
      <c r="S275" s="451">
        <v>2</v>
      </c>
      <c r="T275" s="473">
        <f>J275*(O275+R275)+K275*(P275+S275)</f>
        <v>19.125</v>
      </c>
      <c r="U275" s="453">
        <f>J275*O275+K275*P275</f>
        <v>0</v>
      </c>
      <c r="V275" s="451">
        <f>J275*R275+K275*S275</f>
        <v>19.125</v>
      </c>
      <c r="W275" s="474">
        <f>T275</f>
        <v>19.125</v>
      </c>
    </row>
    <row r="276" spans="1:23" outlineLevel="2" x14ac:dyDescent="0.2">
      <c r="A276" s="471" t="s">
        <v>170</v>
      </c>
      <c r="B276" s="430" t="s">
        <v>80</v>
      </c>
      <c r="C276" s="430" t="s">
        <v>56</v>
      </c>
      <c r="D276" s="430" t="s">
        <v>208</v>
      </c>
      <c r="E276" s="430" t="s">
        <v>209</v>
      </c>
      <c r="F276" s="430" t="s">
        <v>210</v>
      </c>
      <c r="G276" s="472">
        <v>6</v>
      </c>
      <c r="H276" s="430" t="s">
        <v>13</v>
      </c>
      <c r="I276" s="446">
        <v>1</v>
      </c>
      <c r="J276" s="446">
        <v>13.5</v>
      </c>
      <c r="K276" s="447">
        <v>4.5</v>
      </c>
      <c r="L276" s="455">
        <f>J276*10/3/G276</f>
        <v>7.5</v>
      </c>
      <c r="M276" s="456">
        <f>K276*10/3/G276</f>
        <v>2.5</v>
      </c>
      <c r="N276" s="425">
        <v>0</v>
      </c>
      <c r="O276" s="450">
        <v>0</v>
      </c>
      <c r="P276" s="451">
        <v>0</v>
      </c>
      <c r="Q276" s="425">
        <v>36</v>
      </c>
      <c r="R276" s="450">
        <v>1</v>
      </c>
      <c r="S276" s="451">
        <v>4</v>
      </c>
      <c r="T276" s="473">
        <f>J276*(O276+R276)+K276*(P276+S276)</f>
        <v>31.5</v>
      </c>
      <c r="U276" s="453">
        <f>J276*O276+K276*P276</f>
        <v>0</v>
      </c>
      <c r="V276" s="451">
        <f>J276*R276+K276*S276</f>
        <v>31.5</v>
      </c>
      <c r="W276" s="474">
        <f>T276</f>
        <v>31.5</v>
      </c>
    </row>
    <row r="277" spans="1:23" outlineLevel="2" x14ac:dyDescent="0.2">
      <c r="A277" s="471" t="s">
        <v>230</v>
      </c>
      <c r="B277" s="430" t="s">
        <v>80</v>
      </c>
      <c r="C277" s="430" t="s">
        <v>56</v>
      </c>
      <c r="D277" s="430" t="s">
        <v>244</v>
      </c>
      <c r="E277" s="430" t="s">
        <v>245</v>
      </c>
      <c r="F277" s="430" t="s">
        <v>246</v>
      </c>
      <c r="G277" s="472">
        <v>6</v>
      </c>
      <c r="H277" s="430" t="s">
        <v>13</v>
      </c>
      <c r="I277" s="446">
        <v>1</v>
      </c>
      <c r="J277" s="446">
        <v>9</v>
      </c>
      <c r="K277" s="447">
        <v>9</v>
      </c>
      <c r="L277" s="455">
        <f>J277*10/3/G277</f>
        <v>5</v>
      </c>
      <c r="M277" s="456">
        <f>K277*10/3/G277</f>
        <v>5</v>
      </c>
      <c r="N277" s="425">
        <v>0</v>
      </c>
      <c r="O277" s="450">
        <v>0</v>
      </c>
      <c r="P277" s="451">
        <v>0</v>
      </c>
      <c r="Q277" s="425">
        <v>32</v>
      </c>
      <c r="R277" s="450">
        <v>1</v>
      </c>
      <c r="S277" s="451">
        <v>2</v>
      </c>
      <c r="T277" s="473">
        <f>J277*(O277+R277)+K277*(P277+S277)</f>
        <v>27</v>
      </c>
      <c r="U277" s="453">
        <f>J277*O277+K277*P277</f>
        <v>0</v>
      </c>
      <c r="V277" s="451">
        <f>J277*R277+K277*S277</f>
        <v>27</v>
      </c>
      <c r="W277" s="474">
        <f>T277</f>
        <v>27</v>
      </c>
    </row>
    <row r="278" spans="1:23" outlineLevel="1" x14ac:dyDescent="0.2">
      <c r="A278" s="471"/>
      <c r="B278" s="430"/>
      <c r="C278" s="430" t="s">
        <v>693</v>
      </c>
      <c r="D278" s="430"/>
      <c r="E278" s="430"/>
      <c r="F278" s="430"/>
      <c r="G278" s="472"/>
      <c r="H278" s="430"/>
      <c r="I278" s="446"/>
      <c r="J278" s="446"/>
      <c r="K278" s="447"/>
      <c r="L278" s="455"/>
      <c r="M278" s="456"/>
      <c r="N278" s="425"/>
      <c r="O278" s="450"/>
      <c r="P278" s="451"/>
      <c r="Q278" s="425"/>
      <c r="R278" s="450"/>
      <c r="S278" s="451"/>
      <c r="T278" s="473"/>
      <c r="U278" s="453">
        <f>SUBTOTAL(9,U273:U277)</f>
        <v>0</v>
      </c>
      <c r="V278" s="451">
        <f>SUBTOTAL(9,V273:V277)</f>
        <v>123.1875</v>
      </c>
      <c r="W278" s="474">
        <f>SUBTOTAL(9,W273:W277)</f>
        <v>123.1875</v>
      </c>
    </row>
    <row r="279" spans="1:23" outlineLevel="2" x14ac:dyDescent="0.2">
      <c r="A279" s="471" t="s">
        <v>170</v>
      </c>
      <c r="B279" s="430" t="s">
        <v>80</v>
      </c>
      <c r="C279" s="430" t="s">
        <v>22</v>
      </c>
      <c r="D279" s="430" t="s">
        <v>174</v>
      </c>
      <c r="E279" s="430" t="s">
        <v>175</v>
      </c>
      <c r="F279" s="430" t="s">
        <v>176</v>
      </c>
      <c r="G279" s="472">
        <v>6</v>
      </c>
      <c r="H279" s="430" t="s">
        <v>79</v>
      </c>
      <c r="I279" s="446">
        <v>0.4</v>
      </c>
      <c r="J279" s="446">
        <f>9*I279</f>
        <v>3.6</v>
      </c>
      <c r="K279" s="447">
        <f>9*I279</f>
        <v>3.6</v>
      </c>
      <c r="L279" s="455">
        <f t="shared" ref="L279:L284" si="122">J279*10/3/G279</f>
        <v>2</v>
      </c>
      <c r="M279" s="456">
        <f t="shared" ref="M279:M284" si="123">K279*10/3/G279</f>
        <v>2</v>
      </c>
      <c r="N279" s="425">
        <v>20</v>
      </c>
      <c r="O279" s="450">
        <v>0.5</v>
      </c>
      <c r="P279" s="451">
        <v>1</v>
      </c>
      <c r="Q279" s="425">
        <v>0</v>
      </c>
      <c r="R279" s="450">
        <v>0</v>
      </c>
      <c r="S279" s="451">
        <v>0</v>
      </c>
      <c r="T279" s="473">
        <f t="shared" ref="T279:T284" si="124">J279*(O279+R279)+K279*(P279+S279)</f>
        <v>5.4</v>
      </c>
      <c r="U279" s="453">
        <f t="shared" ref="U279:U284" si="125">J279*O279+K279*P279</f>
        <v>5.4</v>
      </c>
      <c r="V279" s="451">
        <f t="shared" ref="V279:V284" si="126">J279*R279+K279*S279</f>
        <v>0</v>
      </c>
      <c r="W279" s="474">
        <f t="shared" ref="W279:W284" si="127">T279</f>
        <v>5.4</v>
      </c>
    </row>
    <row r="280" spans="1:23" outlineLevel="2" x14ac:dyDescent="0.2">
      <c r="A280" s="471" t="s">
        <v>406</v>
      </c>
      <c r="B280" s="430" t="s">
        <v>80</v>
      </c>
      <c r="C280" s="430" t="s">
        <v>22</v>
      </c>
      <c r="D280" s="430" t="s">
        <v>174</v>
      </c>
      <c r="E280" s="430" t="s">
        <v>175</v>
      </c>
      <c r="F280" s="430" t="s">
        <v>176</v>
      </c>
      <c r="G280" s="472">
        <v>6</v>
      </c>
      <c r="H280" s="430" t="s">
        <v>79</v>
      </c>
      <c r="I280" s="446">
        <v>0.6</v>
      </c>
      <c r="J280" s="446">
        <f>9*I280</f>
        <v>5.3999999999999995</v>
      </c>
      <c r="K280" s="447">
        <f>9*I280</f>
        <v>5.3999999999999995</v>
      </c>
      <c r="L280" s="455">
        <f t="shared" si="122"/>
        <v>2.9999999999999996</v>
      </c>
      <c r="M280" s="456">
        <f t="shared" si="123"/>
        <v>2.9999999999999996</v>
      </c>
      <c r="N280" s="425">
        <v>20</v>
      </c>
      <c r="O280" s="450">
        <v>0.5</v>
      </c>
      <c r="P280" s="451">
        <v>1</v>
      </c>
      <c r="Q280" s="425">
        <v>0</v>
      </c>
      <c r="R280" s="450">
        <v>0</v>
      </c>
      <c r="S280" s="451">
        <v>0</v>
      </c>
      <c r="T280" s="473">
        <f t="shared" si="124"/>
        <v>8.1</v>
      </c>
      <c r="U280" s="453">
        <f t="shared" si="125"/>
        <v>8.1</v>
      </c>
      <c r="V280" s="451">
        <f t="shared" si="126"/>
        <v>0</v>
      </c>
      <c r="W280" s="474">
        <f t="shared" si="127"/>
        <v>8.1</v>
      </c>
    </row>
    <row r="281" spans="1:23" outlineLevel="2" x14ac:dyDescent="0.2">
      <c r="A281" s="471" t="s">
        <v>117</v>
      </c>
      <c r="B281" s="430" t="s">
        <v>80</v>
      </c>
      <c r="C281" s="430" t="s">
        <v>22</v>
      </c>
      <c r="D281" s="430" t="s">
        <v>124</v>
      </c>
      <c r="E281" s="430" t="s">
        <v>125</v>
      </c>
      <c r="F281" s="430" t="s">
        <v>126</v>
      </c>
      <c r="G281" s="472">
        <v>6</v>
      </c>
      <c r="H281" s="430" t="s">
        <v>13</v>
      </c>
      <c r="I281" s="446">
        <v>1</v>
      </c>
      <c r="J281" s="446">
        <v>4.5</v>
      </c>
      <c r="K281" s="447">
        <v>13.5</v>
      </c>
      <c r="L281" s="455">
        <f t="shared" si="122"/>
        <v>2.5</v>
      </c>
      <c r="M281" s="456">
        <f t="shared" si="123"/>
        <v>7.5</v>
      </c>
      <c r="N281" s="425">
        <v>40</v>
      </c>
      <c r="O281" s="450">
        <v>1</v>
      </c>
      <c r="P281" s="451">
        <v>2</v>
      </c>
      <c r="Q281" s="425">
        <v>0</v>
      </c>
      <c r="R281" s="450">
        <v>0</v>
      </c>
      <c r="S281" s="451">
        <v>0</v>
      </c>
      <c r="T281" s="473">
        <f t="shared" si="124"/>
        <v>31.5</v>
      </c>
      <c r="U281" s="453">
        <f t="shared" si="125"/>
        <v>31.5</v>
      </c>
      <c r="V281" s="451">
        <f t="shared" si="126"/>
        <v>0</v>
      </c>
      <c r="W281" s="474">
        <f t="shared" si="127"/>
        <v>31.5</v>
      </c>
    </row>
    <row r="282" spans="1:23" outlineLevel="2" x14ac:dyDescent="0.2">
      <c r="A282" s="471" t="s">
        <v>230</v>
      </c>
      <c r="B282" s="430" t="s">
        <v>80</v>
      </c>
      <c r="C282" s="430" t="s">
        <v>22</v>
      </c>
      <c r="D282" s="430" t="s">
        <v>247</v>
      </c>
      <c r="E282" s="430" t="s">
        <v>248</v>
      </c>
      <c r="F282" s="430" t="s">
        <v>249</v>
      </c>
      <c r="G282" s="472">
        <v>6</v>
      </c>
      <c r="H282" s="430" t="s">
        <v>13</v>
      </c>
      <c r="I282" s="446">
        <v>1</v>
      </c>
      <c r="J282" s="446">
        <v>13.5</v>
      </c>
      <c r="K282" s="447">
        <v>4.5</v>
      </c>
      <c r="L282" s="455">
        <f t="shared" si="122"/>
        <v>7.5</v>
      </c>
      <c r="M282" s="456">
        <f t="shared" si="123"/>
        <v>2.5</v>
      </c>
      <c r="N282" s="425">
        <v>48</v>
      </c>
      <c r="O282" s="450">
        <v>1</v>
      </c>
      <c r="P282" s="451">
        <v>3</v>
      </c>
      <c r="Q282" s="425">
        <v>0</v>
      </c>
      <c r="R282" s="450">
        <v>0</v>
      </c>
      <c r="S282" s="451">
        <v>0</v>
      </c>
      <c r="T282" s="473">
        <f t="shared" si="124"/>
        <v>27</v>
      </c>
      <c r="U282" s="453">
        <f t="shared" si="125"/>
        <v>27</v>
      </c>
      <c r="V282" s="451">
        <f t="shared" si="126"/>
        <v>0</v>
      </c>
      <c r="W282" s="474">
        <f t="shared" si="127"/>
        <v>27</v>
      </c>
    </row>
    <row r="283" spans="1:23" outlineLevel="2" x14ac:dyDescent="0.2">
      <c r="A283" s="471" t="s">
        <v>230</v>
      </c>
      <c r="B283" s="430" t="s">
        <v>80</v>
      </c>
      <c r="C283" s="430" t="s">
        <v>22</v>
      </c>
      <c r="D283" s="430" t="s">
        <v>251</v>
      </c>
      <c r="E283" s="430" t="s">
        <v>252</v>
      </c>
      <c r="F283" s="430" t="s">
        <v>253</v>
      </c>
      <c r="G283" s="472">
        <v>6</v>
      </c>
      <c r="H283" s="430" t="s">
        <v>13</v>
      </c>
      <c r="I283" s="446">
        <v>1</v>
      </c>
      <c r="J283" s="446">
        <v>9</v>
      </c>
      <c r="K283" s="447">
        <v>9</v>
      </c>
      <c r="L283" s="455">
        <f t="shared" si="122"/>
        <v>5</v>
      </c>
      <c r="M283" s="456">
        <f t="shared" si="123"/>
        <v>5</v>
      </c>
      <c r="N283" s="425">
        <v>48</v>
      </c>
      <c r="O283" s="450">
        <v>1</v>
      </c>
      <c r="P283" s="451">
        <v>3</v>
      </c>
      <c r="Q283" s="425">
        <v>0</v>
      </c>
      <c r="R283" s="450">
        <v>0</v>
      </c>
      <c r="S283" s="451">
        <v>0</v>
      </c>
      <c r="T283" s="473">
        <f t="shared" si="124"/>
        <v>36</v>
      </c>
      <c r="U283" s="453">
        <f t="shared" si="125"/>
        <v>36</v>
      </c>
      <c r="V283" s="451">
        <f t="shared" si="126"/>
        <v>0</v>
      </c>
      <c r="W283" s="474">
        <f t="shared" si="127"/>
        <v>36</v>
      </c>
    </row>
    <row r="284" spans="1:23" outlineLevel="2" x14ac:dyDescent="0.2">
      <c r="A284" s="471" t="s">
        <v>117</v>
      </c>
      <c r="B284" s="430" t="s">
        <v>80</v>
      </c>
      <c r="C284" s="430" t="s">
        <v>22</v>
      </c>
      <c r="D284" s="430" t="s">
        <v>133</v>
      </c>
      <c r="E284" s="430" t="s">
        <v>122</v>
      </c>
      <c r="F284" s="430" t="s">
        <v>134</v>
      </c>
      <c r="G284" s="472">
        <v>6</v>
      </c>
      <c r="H284" s="430" t="s">
        <v>13</v>
      </c>
      <c r="I284" s="446">
        <v>1</v>
      </c>
      <c r="J284" s="446">
        <v>9</v>
      </c>
      <c r="K284" s="447">
        <v>9</v>
      </c>
      <c r="L284" s="455">
        <f t="shared" si="122"/>
        <v>5</v>
      </c>
      <c r="M284" s="456">
        <f t="shared" si="123"/>
        <v>5</v>
      </c>
      <c r="N284" s="425">
        <v>48</v>
      </c>
      <c r="O284" s="450">
        <v>1</v>
      </c>
      <c r="P284" s="451">
        <v>4</v>
      </c>
      <c r="Q284" s="425">
        <v>0</v>
      </c>
      <c r="R284" s="450">
        <v>0</v>
      </c>
      <c r="S284" s="451">
        <v>0</v>
      </c>
      <c r="T284" s="473">
        <f t="shared" si="124"/>
        <v>45</v>
      </c>
      <c r="U284" s="453">
        <f t="shared" si="125"/>
        <v>45</v>
      </c>
      <c r="V284" s="451">
        <f t="shared" si="126"/>
        <v>0</v>
      </c>
      <c r="W284" s="474">
        <f t="shared" si="127"/>
        <v>45</v>
      </c>
    </row>
    <row r="285" spans="1:23" outlineLevel="1" x14ac:dyDescent="0.2">
      <c r="A285" s="471"/>
      <c r="B285" s="430"/>
      <c r="C285" s="430" t="s">
        <v>694</v>
      </c>
      <c r="D285" s="430"/>
      <c r="E285" s="430"/>
      <c r="F285" s="430"/>
      <c r="G285" s="472"/>
      <c r="H285" s="430"/>
      <c r="I285" s="446"/>
      <c r="J285" s="446"/>
      <c r="K285" s="447"/>
      <c r="L285" s="455"/>
      <c r="M285" s="456"/>
      <c r="N285" s="425"/>
      <c r="O285" s="450"/>
      <c r="P285" s="451"/>
      <c r="Q285" s="425"/>
      <c r="R285" s="450"/>
      <c r="S285" s="451"/>
      <c r="T285" s="473"/>
      <c r="U285" s="453">
        <f>SUBTOTAL(9,U279:U284)</f>
        <v>153</v>
      </c>
      <c r="V285" s="451">
        <f>SUBTOTAL(9,V279:V284)</f>
        <v>0</v>
      </c>
      <c r="W285" s="474">
        <f>SUBTOTAL(9,W279:W284)</f>
        <v>153</v>
      </c>
    </row>
    <row r="286" spans="1:23" outlineLevel="2" x14ac:dyDescent="0.2">
      <c r="A286" s="471" t="s">
        <v>117</v>
      </c>
      <c r="B286" s="430" t="s">
        <v>80</v>
      </c>
      <c r="C286" s="430" t="s">
        <v>38</v>
      </c>
      <c r="D286" s="430" t="s">
        <v>127</v>
      </c>
      <c r="E286" s="430" t="s">
        <v>128</v>
      </c>
      <c r="F286" s="430" t="s">
        <v>129</v>
      </c>
      <c r="G286" s="472">
        <v>6</v>
      </c>
      <c r="H286" s="430" t="s">
        <v>13</v>
      </c>
      <c r="I286" s="446">
        <v>1</v>
      </c>
      <c r="J286" s="446">
        <v>9</v>
      </c>
      <c r="K286" s="447">
        <v>9</v>
      </c>
      <c r="L286" s="455">
        <f>J286*10/3/G286</f>
        <v>5</v>
      </c>
      <c r="M286" s="456">
        <f>K286*10/3/G286</f>
        <v>5</v>
      </c>
      <c r="N286" s="425">
        <v>0</v>
      </c>
      <c r="O286" s="450">
        <v>0</v>
      </c>
      <c r="P286" s="451">
        <v>0</v>
      </c>
      <c r="Q286" s="425">
        <v>40</v>
      </c>
      <c r="R286" s="450">
        <v>1</v>
      </c>
      <c r="S286" s="451">
        <v>2</v>
      </c>
      <c r="T286" s="473">
        <f>J286*(O286+R286)+K286*(P286+S286)</f>
        <v>27</v>
      </c>
      <c r="U286" s="453">
        <f>J286*O286+K286*P286</f>
        <v>0</v>
      </c>
      <c r="V286" s="451">
        <f>J286*R286+K286*S286</f>
        <v>27</v>
      </c>
      <c r="W286" s="474">
        <f>T286</f>
        <v>27</v>
      </c>
    </row>
    <row r="287" spans="1:23" outlineLevel="2" x14ac:dyDescent="0.2">
      <c r="A287" s="471" t="s">
        <v>230</v>
      </c>
      <c r="B287" s="430" t="s">
        <v>80</v>
      </c>
      <c r="C287" s="430" t="s">
        <v>38</v>
      </c>
      <c r="D287" s="430" t="s">
        <v>250</v>
      </c>
      <c r="E287" s="430" t="s">
        <v>242</v>
      </c>
      <c r="F287" s="430" t="s">
        <v>243</v>
      </c>
      <c r="G287" s="472">
        <v>6</v>
      </c>
      <c r="H287" s="430" t="s">
        <v>13</v>
      </c>
      <c r="I287" s="446">
        <v>1</v>
      </c>
      <c r="J287" s="446">
        <v>9</v>
      </c>
      <c r="K287" s="447">
        <v>9</v>
      </c>
      <c r="L287" s="455">
        <f>J287*10/3/G287</f>
        <v>5</v>
      </c>
      <c r="M287" s="456">
        <f>K287*10/3/G287</f>
        <v>5</v>
      </c>
      <c r="N287" s="425">
        <v>0</v>
      </c>
      <c r="O287" s="450">
        <v>0</v>
      </c>
      <c r="P287" s="451">
        <v>0</v>
      </c>
      <c r="Q287" s="425">
        <v>48</v>
      </c>
      <c r="R287" s="450">
        <v>1</v>
      </c>
      <c r="S287" s="451">
        <v>3</v>
      </c>
      <c r="T287" s="473">
        <f>J287*(O287+R287)+K287*(P287+S287)</f>
        <v>36</v>
      </c>
      <c r="U287" s="453">
        <f>J287*O287+K287*P287</f>
        <v>0</v>
      </c>
      <c r="V287" s="451">
        <f>J287*R287+K287*S287</f>
        <v>36</v>
      </c>
      <c r="W287" s="474">
        <f>T287</f>
        <v>36</v>
      </c>
    </row>
    <row r="288" spans="1:23" outlineLevel="2" x14ac:dyDescent="0.2">
      <c r="A288" s="471" t="s">
        <v>230</v>
      </c>
      <c r="B288" s="430" t="s">
        <v>80</v>
      </c>
      <c r="C288" s="430" t="s">
        <v>38</v>
      </c>
      <c r="D288" s="430" t="s">
        <v>254</v>
      </c>
      <c r="E288" s="430" t="s">
        <v>196</v>
      </c>
      <c r="F288" s="430" t="s">
        <v>255</v>
      </c>
      <c r="G288" s="472">
        <v>6</v>
      </c>
      <c r="H288" s="430" t="s">
        <v>13</v>
      </c>
      <c r="I288" s="446">
        <v>1</v>
      </c>
      <c r="J288" s="446">
        <v>9</v>
      </c>
      <c r="K288" s="447">
        <v>9</v>
      </c>
      <c r="L288" s="455">
        <f>J288*10/3/G288</f>
        <v>5</v>
      </c>
      <c r="M288" s="456">
        <f>K288*10/3/G288</f>
        <v>5</v>
      </c>
      <c r="N288" s="425">
        <v>0</v>
      </c>
      <c r="O288" s="450">
        <v>0</v>
      </c>
      <c r="P288" s="451">
        <v>0</v>
      </c>
      <c r="Q288" s="425">
        <v>60</v>
      </c>
      <c r="R288" s="450">
        <v>1</v>
      </c>
      <c r="S288" s="451">
        <v>3</v>
      </c>
      <c r="T288" s="473">
        <f>J288*(O288+R288)+K288*(P288+S288)</f>
        <v>36</v>
      </c>
      <c r="U288" s="453">
        <f>J288*O288+K288*P288</f>
        <v>0</v>
      </c>
      <c r="V288" s="451">
        <f>J288*R288+K288*S288</f>
        <v>36</v>
      </c>
      <c r="W288" s="474">
        <f>T288</f>
        <v>36</v>
      </c>
    </row>
    <row r="289" spans="1:23" outlineLevel="2" x14ac:dyDescent="0.2">
      <c r="A289" s="471" t="s">
        <v>117</v>
      </c>
      <c r="B289" s="430" t="s">
        <v>80</v>
      </c>
      <c r="C289" s="430" t="s">
        <v>38</v>
      </c>
      <c r="D289" s="430" t="s">
        <v>130</v>
      </c>
      <c r="E289" s="430" t="s">
        <v>131</v>
      </c>
      <c r="F289" s="430" t="s">
        <v>132</v>
      </c>
      <c r="G289" s="472">
        <v>6</v>
      </c>
      <c r="H289" s="430" t="s">
        <v>13</v>
      </c>
      <c r="I289" s="446">
        <v>1</v>
      </c>
      <c r="J289" s="446">
        <v>9</v>
      </c>
      <c r="K289" s="447">
        <v>9</v>
      </c>
      <c r="L289" s="455">
        <f>J289*10/3/G289</f>
        <v>5</v>
      </c>
      <c r="M289" s="456">
        <f>K289*10/3/G289</f>
        <v>5</v>
      </c>
      <c r="N289" s="425">
        <v>0</v>
      </c>
      <c r="O289" s="450">
        <v>0</v>
      </c>
      <c r="P289" s="451">
        <v>0</v>
      </c>
      <c r="Q289" s="425">
        <v>40</v>
      </c>
      <c r="R289" s="450">
        <v>1</v>
      </c>
      <c r="S289" s="451">
        <v>2</v>
      </c>
      <c r="T289" s="473">
        <f>J289*(O289+R289)+K289*(P289+S289)</f>
        <v>27</v>
      </c>
      <c r="U289" s="453">
        <f>J289*O289+K289*P289</f>
        <v>0</v>
      </c>
      <c r="V289" s="451">
        <f>J289*R289+K289*S289</f>
        <v>27</v>
      </c>
      <c r="W289" s="474">
        <f>T289</f>
        <v>27</v>
      </c>
    </row>
    <row r="290" spans="1:23" outlineLevel="2" x14ac:dyDescent="0.2">
      <c r="A290" s="471" t="s">
        <v>117</v>
      </c>
      <c r="B290" s="430" t="s">
        <v>80</v>
      </c>
      <c r="C290" s="430" t="s">
        <v>38</v>
      </c>
      <c r="D290" s="430" t="s">
        <v>135</v>
      </c>
      <c r="E290" s="430" t="s">
        <v>136</v>
      </c>
      <c r="F290" s="430" t="s">
        <v>137</v>
      </c>
      <c r="G290" s="472">
        <v>6</v>
      </c>
      <c r="H290" s="430" t="s">
        <v>13</v>
      </c>
      <c r="I290" s="446">
        <v>1</v>
      </c>
      <c r="J290" s="446">
        <v>4.5</v>
      </c>
      <c r="K290" s="447">
        <v>13.5</v>
      </c>
      <c r="L290" s="455">
        <f>J290*10/3/G290</f>
        <v>2.5</v>
      </c>
      <c r="M290" s="456">
        <f>K290*10/3/G290</f>
        <v>7.5</v>
      </c>
      <c r="N290" s="425">
        <v>0</v>
      </c>
      <c r="O290" s="450">
        <v>0</v>
      </c>
      <c r="P290" s="451">
        <v>0</v>
      </c>
      <c r="Q290" s="425">
        <v>60</v>
      </c>
      <c r="R290" s="450">
        <v>1</v>
      </c>
      <c r="S290" s="451">
        <v>3</v>
      </c>
      <c r="T290" s="473">
        <f>J290*(O290+R290)+K290*(P290+S290)</f>
        <v>45</v>
      </c>
      <c r="U290" s="453">
        <f>J290*O290+K290*P290</f>
        <v>0</v>
      </c>
      <c r="V290" s="451">
        <f>J290*R290+K290*S290</f>
        <v>45</v>
      </c>
      <c r="W290" s="474">
        <f>T290</f>
        <v>45</v>
      </c>
    </row>
    <row r="291" spans="1:23" outlineLevel="1" x14ac:dyDescent="0.2">
      <c r="A291" s="471"/>
      <c r="B291" s="430"/>
      <c r="C291" s="430" t="s">
        <v>695</v>
      </c>
      <c r="D291" s="430"/>
      <c r="E291" s="430"/>
      <c r="F291" s="430"/>
      <c r="G291" s="472"/>
      <c r="H291" s="430"/>
      <c r="I291" s="446"/>
      <c r="J291" s="446"/>
      <c r="K291" s="447"/>
      <c r="L291" s="455"/>
      <c r="M291" s="456"/>
      <c r="N291" s="425"/>
      <c r="O291" s="450"/>
      <c r="P291" s="451"/>
      <c r="Q291" s="425"/>
      <c r="R291" s="450"/>
      <c r="S291" s="451"/>
      <c r="T291" s="473"/>
      <c r="U291" s="453">
        <f>SUBTOTAL(9,U286:U290)</f>
        <v>0</v>
      </c>
      <c r="V291" s="451">
        <f>SUBTOTAL(9,V286:V290)</f>
        <v>171</v>
      </c>
      <c r="W291" s="474">
        <f>SUBTOTAL(9,W286:W290)</f>
        <v>171</v>
      </c>
    </row>
    <row r="292" spans="1:23" outlineLevel="2" x14ac:dyDescent="0.2">
      <c r="A292" s="471" t="s">
        <v>170</v>
      </c>
      <c r="B292" s="430" t="s">
        <v>80</v>
      </c>
      <c r="C292" s="430" t="s">
        <v>98</v>
      </c>
      <c r="D292" s="430" t="s">
        <v>177</v>
      </c>
      <c r="E292" s="430" t="s">
        <v>178</v>
      </c>
      <c r="F292" s="430" t="s">
        <v>179</v>
      </c>
      <c r="G292" s="472">
        <v>6</v>
      </c>
      <c r="H292" s="430" t="s">
        <v>79</v>
      </c>
      <c r="I292" s="446">
        <v>0</v>
      </c>
      <c r="J292" s="446">
        <f>9*I292</f>
        <v>0</v>
      </c>
      <c r="K292" s="447">
        <f>9*I292</f>
        <v>0</v>
      </c>
      <c r="L292" s="455">
        <f t="shared" ref="L292:L300" si="128">J292*10/3/G292</f>
        <v>0</v>
      </c>
      <c r="M292" s="456">
        <f t="shared" ref="M292:M300" si="129">K292*10/3/G292</f>
        <v>0</v>
      </c>
      <c r="N292" s="425">
        <v>20</v>
      </c>
      <c r="O292" s="450">
        <v>0.5</v>
      </c>
      <c r="P292" s="451">
        <v>1.5</v>
      </c>
      <c r="Q292" s="425">
        <v>0</v>
      </c>
      <c r="R292" s="450">
        <v>0</v>
      </c>
      <c r="S292" s="451">
        <v>0</v>
      </c>
      <c r="T292" s="473">
        <f t="shared" ref="T292:T300" si="130">J292*(O292+R292)+K292*(P292+S292)</f>
        <v>0</v>
      </c>
      <c r="U292" s="453">
        <f t="shared" ref="U292:U300" si="131">J292*O292+K292*P292</f>
        <v>0</v>
      </c>
      <c r="V292" s="451">
        <f t="shared" ref="V292:V300" si="132">J292*R292+K292*S292</f>
        <v>0</v>
      </c>
      <c r="W292" s="474">
        <f t="shared" ref="W292:W300" si="133">T292</f>
        <v>0</v>
      </c>
    </row>
    <row r="293" spans="1:23" outlineLevel="2" x14ac:dyDescent="0.2">
      <c r="A293" s="471" t="s">
        <v>315</v>
      </c>
      <c r="B293" s="430" t="s">
        <v>80</v>
      </c>
      <c r="C293" s="430" t="s">
        <v>98</v>
      </c>
      <c r="D293" s="430" t="s">
        <v>177</v>
      </c>
      <c r="E293" s="430" t="s">
        <v>178</v>
      </c>
      <c r="F293" s="430" t="s">
        <v>179</v>
      </c>
      <c r="G293" s="472">
        <v>6</v>
      </c>
      <c r="H293" s="430" t="s">
        <v>79</v>
      </c>
      <c r="I293" s="446">
        <v>0.75</v>
      </c>
      <c r="J293" s="446">
        <f>9*I293</f>
        <v>6.75</v>
      </c>
      <c r="K293" s="447">
        <f>9*I293</f>
        <v>6.75</v>
      </c>
      <c r="L293" s="455">
        <f t="shared" si="128"/>
        <v>3.75</v>
      </c>
      <c r="M293" s="456">
        <f t="shared" si="129"/>
        <v>3.75</v>
      </c>
      <c r="N293" s="425">
        <v>20</v>
      </c>
      <c r="O293" s="450">
        <v>0.5</v>
      </c>
      <c r="P293" s="451">
        <v>1.5</v>
      </c>
      <c r="Q293" s="425">
        <v>0</v>
      </c>
      <c r="R293" s="450">
        <v>0</v>
      </c>
      <c r="S293" s="451">
        <v>0</v>
      </c>
      <c r="T293" s="473">
        <f t="shared" si="130"/>
        <v>13.5</v>
      </c>
      <c r="U293" s="453">
        <f t="shared" si="131"/>
        <v>13.5</v>
      </c>
      <c r="V293" s="451">
        <f t="shared" si="132"/>
        <v>0</v>
      </c>
      <c r="W293" s="474">
        <f t="shared" si="133"/>
        <v>13.5</v>
      </c>
    </row>
    <row r="294" spans="1:23" outlineLevel="2" x14ac:dyDescent="0.2">
      <c r="A294" s="471" t="s">
        <v>406</v>
      </c>
      <c r="B294" s="430" t="s">
        <v>80</v>
      </c>
      <c r="C294" s="430" t="s">
        <v>98</v>
      </c>
      <c r="D294" s="430" t="s">
        <v>177</v>
      </c>
      <c r="E294" s="430" t="s">
        <v>178</v>
      </c>
      <c r="F294" s="430" t="s">
        <v>179</v>
      </c>
      <c r="G294" s="472">
        <v>6</v>
      </c>
      <c r="H294" s="430" t="s">
        <v>79</v>
      </c>
      <c r="I294" s="446">
        <v>0.25</v>
      </c>
      <c r="J294" s="446">
        <f>9*I294</f>
        <v>2.25</v>
      </c>
      <c r="K294" s="447">
        <f>9*I294</f>
        <v>2.25</v>
      </c>
      <c r="L294" s="455">
        <f t="shared" si="128"/>
        <v>1.25</v>
      </c>
      <c r="M294" s="456">
        <f t="shared" si="129"/>
        <v>1.25</v>
      </c>
      <c r="N294" s="425">
        <v>20</v>
      </c>
      <c r="O294" s="450">
        <v>0.5</v>
      </c>
      <c r="P294" s="451">
        <v>1.5</v>
      </c>
      <c r="Q294" s="425">
        <v>0</v>
      </c>
      <c r="R294" s="450">
        <v>0</v>
      </c>
      <c r="S294" s="451">
        <v>0</v>
      </c>
      <c r="T294" s="473">
        <f t="shared" si="130"/>
        <v>4.5</v>
      </c>
      <c r="U294" s="453">
        <f t="shared" si="131"/>
        <v>4.5</v>
      </c>
      <c r="V294" s="451">
        <f t="shared" si="132"/>
        <v>0</v>
      </c>
      <c r="W294" s="474">
        <f t="shared" si="133"/>
        <v>4.5</v>
      </c>
    </row>
    <row r="295" spans="1:23" outlineLevel="2" x14ac:dyDescent="0.2">
      <c r="A295" s="471" t="s">
        <v>117</v>
      </c>
      <c r="B295" s="430" t="s">
        <v>80</v>
      </c>
      <c r="C295" s="430" t="s">
        <v>98</v>
      </c>
      <c r="D295" s="430" t="s">
        <v>139</v>
      </c>
      <c r="E295" s="430" t="s">
        <v>140</v>
      </c>
      <c r="F295" s="430" t="s">
        <v>141</v>
      </c>
      <c r="G295" s="472">
        <v>6</v>
      </c>
      <c r="H295" s="430" t="s">
        <v>97</v>
      </c>
      <c r="I295" s="446">
        <v>1</v>
      </c>
      <c r="J295" s="446">
        <f>(4.5+$Y$30)*I295</f>
        <v>9</v>
      </c>
      <c r="K295" s="447">
        <v>9</v>
      </c>
      <c r="L295" s="455">
        <f t="shared" si="128"/>
        <v>5</v>
      </c>
      <c r="M295" s="456">
        <f t="shared" si="129"/>
        <v>5</v>
      </c>
      <c r="N295" s="425">
        <v>20</v>
      </c>
      <c r="O295" s="450">
        <v>1</v>
      </c>
      <c r="P295" s="451">
        <v>1</v>
      </c>
      <c r="Q295" s="425">
        <v>0</v>
      </c>
      <c r="R295" s="450">
        <v>0</v>
      </c>
      <c r="S295" s="451">
        <v>0</v>
      </c>
      <c r="T295" s="473">
        <f t="shared" si="130"/>
        <v>18</v>
      </c>
      <c r="U295" s="453">
        <f t="shared" si="131"/>
        <v>18</v>
      </c>
      <c r="V295" s="451">
        <f t="shared" si="132"/>
        <v>0</v>
      </c>
      <c r="W295" s="474">
        <f t="shared" si="133"/>
        <v>18</v>
      </c>
    </row>
    <row r="296" spans="1:23" outlineLevel="2" x14ac:dyDescent="0.2">
      <c r="A296" s="471" t="s">
        <v>117</v>
      </c>
      <c r="B296" s="430" t="s">
        <v>80</v>
      </c>
      <c r="C296" s="430" t="s">
        <v>98</v>
      </c>
      <c r="D296" s="430" t="s">
        <v>142</v>
      </c>
      <c r="E296" s="430" t="s">
        <v>143</v>
      </c>
      <c r="F296" s="430" t="s">
        <v>144</v>
      </c>
      <c r="G296" s="472">
        <v>6</v>
      </c>
      <c r="H296" s="430" t="s">
        <v>97</v>
      </c>
      <c r="I296" s="446">
        <v>1</v>
      </c>
      <c r="J296" s="446">
        <f>(4.5+$Y$30)*I296</f>
        <v>9</v>
      </c>
      <c r="K296" s="447">
        <v>9</v>
      </c>
      <c r="L296" s="455">
        <f t="shared" si="128"/>
        <v>5</v>
      </c>
      <c r="M296" s="456">
        <f t="shared" si="129"/>
        <v>5</v>
      </c>
      <c r="N296" s="425">
        <v>20</v>
      </c>
      <c r="O296" s="450">
        <v>1</v>
      </c>
      <c r="P296" s="451">
        <v>1</v>
      </c>
      <c r="Q296" s="425">
        <v>0</v>
      </c>
      <c r="R296" s="450">
        <v>0</v>
      </c>
      <c r="S296" s="451">
        <v>0</v>
      </c>
      <c r="T296" s="473">
        <f t="shared" si="130"/>
        <v>18</v>
      </c>
      <c r="U296" s="453">
        <f t="shared" si="131"/>
        <v>18</v>
      </c>
      <c r="V296" s="451">
        <f t="shared" si="132"/>
        <v>0</v>
      </c>
      <c r="W296" s="474">
        <f t="shared" si="133"/>
        <v>18</v>
      </c>
    </row>
    <row r="297" spans="1:23" outlineLevel="2" x14ac:dyDescent="0.2">
      <c r="A297" s="471" t="s">
        <v>230</v>
      </c>
      <c r="B297" s="430" t="s">
        <v>80</v>
      </c>
      <c r="C297" s="430" t="s">
        <v>98</v>
      </c>
      <c r="D297" s="430" t="s">
        <v>256</v>
      </c>
      <c r="E297" s="430" t="s">
        <v>257</v>
      </c>
      <c r="F297" s="430" t="s">
        <v>258</v>
      </c>
      <c r="G297" s="472">
        <v>6</v>
      </c>
      <c r="H297" s="430" t="s">
        <v>97</v>
      </c>
      <c r="I297" s="446">
        <v>1</v>
      </c>
      <c r="J297" s="446">
        <f>(4.5+$Y$30)*I297</f>
        <v>9</v>
      </c>
      <c r="K297" s="447">
        <v>9</v>
      </c>
      <c r="L297" s="455">
        <f t="shared" si="128"/>
        <v>5</v>
      </c>
      <c r="M297" s="456">
        <f t="shared" si="129"/>
        <v>5</v>
      </c>
      <c r="N297" s="425">
        <v>20</v>
      </c>
      <c r="O297" s="450">
        <v>1</v>
      </c>
      <c r="P297" s="451">
        <v>1</v>
      </c>
      <c r="Q297" s="425">
        <v>0</v>
      </c>
      <c r="R297" s="450">
        <v>0</v>
      </c>
      <c r="S297" s="451">
        <v>0</v>
      </c>
      <c r="T297" s="473">
        <f t="shared" si="130"/>
        <v>18</v>
      </c>
      <c r="U297" s="453">
        <f t="shared" si="131"/>
        <v>18</v>
      </c>
      <c r="V297" s="451">
        <f t="shared" si="132"/>
        <v>0</v>
      </c>
      <c r="W297" s="474">
        <f t="shared" si="133"/>
        <v>18</v>
      </c>
    </row>
    <row r="298" spans="1:23" outlineLevel="2" x14ac:dyDescent="0.2">
      <c r="A298" s="471" t="s">
        <v>230</v>
      </c>
      <c r="B298" s="430" t="s">
        <v>80</v>
      </c>
      <c r="C298" s="430" t="s">
        <v>98</v>
      </c>
      <c r="D298" s="430" t="s">
        <v>259</v>
      </c>
      <c r="E298" s="430" t="s">
        <v>260</v>
      </c>
      <c r="F298" s="430" t="s">
        <v>261</v>
      </c>
      <c r="G298" s="472">
        <v>6</v>
      </c>
      <c r="H298" s="430" t="s">
        <v>97</v>
      </c>
      <c r="I298" s="446">
        <v>1</v>
      </c>
      <c r="J298" s="446">
        <f>(4.5+$Y$30)*I298</f>
        <v>9</v>
      </c>
      <c r="K298" s="447">
        <v>9</v>
      </c>
      <c r="L298" s="455">
        <f t="shared" si="128"/>
        <v>5</v>
      </c>
      <c r="M298" s="456">
        <f t="shared" si="129"/>
        <v>5</v>
      </c>
      <c r="N298" s="425">
        <v>20</v>
      </c>
      <c r="O298" s="450">
        <v>1</v>
      </c>
      <c r="P298" s="451">
        <v>1</v>
      </c>
      <c r="Q298" s="425">
        <v>0</v>
      </c>
      <c r="R298" s="450">
        <v>0</v>
      </c>
      <c r="S298" s="451">
        <v>0</v>
      </c>
      <c r="T298" s="473">
        <f t="shared" si="130"/>
        <v>18</v>
      </c>
      <c r="U298" s="453">
        <f t="shared" si="131"/>
        <v>18</v>
      </c>
      <c r="V298" s="451">
        <f t="shared" si="132"/>
        <v>0</v>
      </c>
      <c r="W298" s="474">
        <f t="shared" si="133"/>
        <v>18</v>
      </c>
    </row>
    <row r="299" spans="1:23" outlineLevel="2" x14ac:dyDescent="0.2">
      <c r="A299" s="443" t="s">
        <v>586</v>
      </c>
      <c r="B299" s="430" t="s">
        <v>80</v>
      </c>
      <c r="C299" s="430" t="s">
        <v>98</v>
      </c>
      <c r="D299" s="430" t="s">
        <v>418</v>
      </c>
      <c r="E299" s="430" t="s">
        <v>419</v>
      </c>
      <c r="F299" s="430" t="s">
        <v>420</v>
      </c>
      <c r="G299" s="472">
        <v>6</v>
      </c>
      <c r="H299" s="430" t="s">
        <v>32</v>
      </c>
      <c r="I299" s="446">
        <v>1</v>
      </c>
      <c r="J299" s="446">
        <f>(9+$Y$30)*I299</f>
        <v>13.5</v>
      </c>
      <c r="K299" s="447">
        <v>4.5</v>
      </c>
      <c r="L299" s="455">
        <f t="shared" si="128"/>
        <v>7.5</v>
      </c>
      <c r="M299" s="456">
        <f t="shared" si="129"/>
        <v>2.5</v>
      </c>
      <c r="N299" s="425">
        <v>16</v>
      </c>
      <c r="O299" s="450">
        <v>0.4</v>
      </c>
      <c r="P299" s="451">
        <v>0.8</v>
      </c>
      <c r="Q299" s="425">
        <v>0</v>
      </c>
      <c r="R299" s="450">
        <v>0</v>
      </c>
      <c r="S299" s="451">
        <v>0</v>
      </c>
      <c r="T299" s="473">
        <f t="shared" si="130"/>
        <v>9</v>
      </c>
      <c r="U299" s="453">
        <f t="shared" si="131"/>
        <v>9</v>
      </c>
      <c r="V299" s="451">
        <f t="shared" si="132"/>
        <v>0</v>
      </c>
      <c r="W299" s="474">
        <f t="shared" si="133"/>
        <v>9</v>
      </c>
    </row>
    <row r="300" spans="1:23" outlineLevel="2" x14ac:dyDescent="0.2">
      <c r="A300" s="443" t="s">
        <v>586</v>
      </c>
      <c r="B300" s="430" t="s">
        <v>80</v>
      </c>
      <c r="C300" s="430" t="s">
        <v>98</v>
      </c>
      <c r="D300" s="430" t="s">
        <v>421</v>
      </c>
      <c r="E300" s="430" t="s">
        <v>422</v>
      </c>
      <c r="F300" s="430" t="s">
        <v>423</v>
      </c>
      <c r="G300" s="472">
        <v>6</v>
      </c>
      <c r="H300" s="430" t="s">
        <v>32</v>
      </c>
      <c r="I300" s="446">
        <v>1</v>
      </c>
      <c r="J300" s="446">
        <v>0</v>
      </c>
      <c r="K300" s="447">
        <f>13.5+$Y$30</f>
        <v>18</v>
      </c>
      <c r="L300" s="455">
        <f t="shared" si="128"/>
        <v>0</v>
      </c>
      <c r="M300" s="456">
        <f t="shared" si="129"/>
        <v>10</v>
      </c>
      <c r="N300" s="425">
        <v>8</v>
      </c>
      <c r="O300" s="450">
        <v>0</v>
      </c>
      <c r="P300" s="451">
        <v>0.4</v>
      </c>
      <c r="Q300" s="425">
        <v>0</v>
      </c>
      <c r="R300" s="450">
        <v>0</v>
      </c>
      <c r="S300" s="451">
        <v>0</v>
      </c>
      <c r="T300" s="473">
        <f t="shared" si="130"/>
        <v>7.2</v>
      </c>
      <c r="U300" s="453">
        <f t="shared" si="131"/>
        <v>7.2</v>
      </c>
      <c r="V300" s="451">
        <f t="shared" si="132"/>
        <v>0</v>
      </c>
      <c r="W300" s="474">
        <f t="shared" si="133"/>
        <v>7.2</v>
      </c>
    </row>
    <row r="301" spans="1:23" outlineLevel="1" x14ac:dyDescent="0.2">
      <c r="A301" s="443"/>
      <c r="B301" s="430"/>
      <c r="C301" s="430" t="s">
        <v>696</v>
      </c>
      <c r="D301" s="430"/>
      <c r="E301" s="430"/>
      <c r="F301" s="430"/>
      <c r="G301" s="472"/>
      <c r="H301" s="430"/>
      <c r="I301" s="446"/>
      <c r="J301" s="446"/>
      <c r="K301" s="447"/>
      <c r="L301" s="455"/>
      <c r="M301" s="456"/>
      <c r="N301" s="425"/>
      <c r="O301" s="450"/>
      <c r="P301" s="451"/>
      <c r="Q301" s="425"/>
      <c r="R301" s="450"/>
      <c r="S301" s="451"/>
      <c r="T301" s="473"/>
      <c r="U301" s="453">
        <f>SUBTOTAL(9,U292:U300)</f>
        <v>106.2</v>
      </c>
      <c r="V301" s="451">
        <f>SUBTOTAL(9,V292:V300)</f>
        <v>0</v>
      </c>
      <c r="W301" s="474">
        <f>SUBTOTAL(9,W292:W300)</f>
        <v>106.2</v>
      </c>
    </row>
    <row r="302" spans="1:23" outlineLevel="2" x14ac:dyDescent="0.2">
      <c r="A302" s="471" t="s">
        <v>230</v>
      </c>
      <c r="B302" s="430" t="s">
        <v>80</v>
      </c>
      <c r="C302" s="430" t="s">
        <v>8</v>
      </c>
      <c r="D302" s="430" t="s">
        <v>235</v>
      </c>
      <c r="E302" s="430" t="s">
        <v>236</v>
      </c>
      <c r="F302" s="430" t="s">
        <v>237</v>
      </c>
      <c r="G302" s="472">
        <v>6</v>
      </c>
      <c r="H302" s="430" t="s">
        <v>32</v>
      </c>
      <c r="I302" s="446">
        <v>0.5</v>
      </c>
      <c r="J302" s="446">
        <f>(4.5+$Y$30)*I302</f>
        <v>4.5</v>
      </c>
      <c r="K302" s="447">
        <f>9*I302</f>
        <v>4.5</v>
      </c>
      <c r="L302" s="455">
        <f t="shared" ref="L302:L313" si="134">J302*10/3/G302</f>
        <v>2.5</v>
      </c>
      <c r="M302" s="456">
        <f t="shared" ref="M302:M313" si="135">K302*10/3/G302</f>
        <v>2.5</v>
      </c>
      <c r="N302" s="425">
        <v>0</v>
      </c>
      <c r="O302" s="450">
        <v>0</v>
      </c>
      <c r="P302" s="451">
        <v>0</v>
      </c>
      <c r="Q302" s="425">
        <v>8</v>
      </c>
      <c r="R302" s="450">
        <v>0.2</v>
      </c>
      <c r="S302" s="451">
        <v>0.4</v>
      </c>
      <c r="T302" s="473">
        <f t="shared" ref="T302:T313" si="136">J302*(O302+R302)+K302*(P302+S302)</f>
        <v>2.7</v>
      </c>
      <c r="U302" s="453">
        <f t="shared" ref="U302:U313" si="137">J302*O302+K302*P302</f>
        <v>0</v>
      </c>
      <c r="V302" s="451">
        <f t="shared" ref="V302:V313" si="138">J302*R302+K302*S302</f>
        <v>2.7</v>
      </c>
      <c r="W302" s="474">
        <f t="shared" ref="W302:W313" si="139">T302</f>
        <v>2.7</v>
      </c>
    </row>
    <row r="303" spans="1:23" outlineLevel="2" x14ac:dyDescent="0.2">
      <c r="A303" s="471" t="s">
        <v>390</v>
      </c>
      <c r="B303" s="430" t="s">
        <v>80</v>
      </c>
      <c r="C303" s="430" t="s">
        <v>8</v>
      </c>
      <c r="D303" s="430" t="s">
        <v>235</v>
      </c>
      <c r="E303" s="430" t="s">
        <v>236</v>
      </c>
      <c r="F303" s="430" t="s">
        <v>237</v>
      </c>
      <c r="G303" s="472">
        <v>6</v>
      </c>
      <c r="H303" s="430" t="s">
        <v>32</v>
      </c>
      <c r="I303" s="446">
        <v>0.5</v>
      </c>
      <c r="J303" s="446">
        <f>(4.5+$Y$30)*I303</f>
        <v>4.5</v>
      </c>
      <c r="K303" s="447">
        <f>9*I303</f>
        <v>4.5</v>
      </c>
      <c r="L303" s="455">
        <f t="shared" si="134"/>
        <v>2.5</v>
      </c>
      <c r="M303" s="456">
        <f t="shared" si="135"/>
        <v>2.5</v>
      </c>
      <c r="N303" s="425">
        <v>0</v>
      </c>
      <c r="O303" s="450">
        <v>0</v>
      </c>
      <c r="P303" s="451">
        <v>0</v>
      </c>
      <c r="Q303" s="425">
        <v>8</v>
      </c>
      <c r="R303" s="450">
        <v>0.2</v>
      </c>
      <c r="S303" s="451">
        <v>0.4</v>
      </c>
      <c r="T303" s="473">
        <f t="shared" si="136"/>
        <v>2.7</v>
      </c>
      <c r="U303" s="453">
        <f t="shared" si="137"/>
        <v>0</v>
      </c>
      <c r="V303" s="451">
        <f t="shared" si="138"/>
        <v>2.7</v>
      </c>
      <c r="W303" s="474">
        <f t="shared" si="139"/>
        <v>2.7</v>
      </c>
    </row>
    <row r="304" spans="1:23" outlineLevel="2" x14ac:dyDescent="0.2">
      <c r="A304" s="471" t="s">
        <v>170</v>
      </c>
      <c r="B304" s="430" t="s">
        <v>80</v>
      </c>
      <c r="C304" s="430" t="s">
        <v>8</v>
      </c>
      <c r="D304" s="430" t="s">
        <v>474</v>
      </c>
      <c r="E304" s="430" t="s">
        <v>493</v>
      </c>
      <c r="F304" s="430" t="s">
        <v>494</v>
      </c>
      <c r="G304" s="472">
        <v>6</v>
      </c>
      <c r="H304" s="430" t="s">
        <v>32</v>
      </c>
      <c r="I304" s="446">
        <v>0.66669999999999996</v>
      </c>
      <c r="J304" s="446">
        <f>(4.5+$Y$30)*I304</f>
        <v>6.0002999999999993</v>
      </c>
      <c r="K304" s="447">
        <f>9*I304</f>
        <v>6.0002999999999993</v>
      </c>
      <c r="L304" s="455">
        <f t="shared" si="134"/>
        <v>3.3334999999999995</v>
      </c>
      <c r="M304" s="456">
        <f t="shared" si="135"/>
        <v>3.3334999999999995</v>
      </c>
      <c r="N304" s="425">
        <v>0</v>
      </c>
      <c r="O304" s="450">
        <v>0</v>
      </c>
      <c r="P304" s="451">
        <v>0</v>
      </c>
      <c r="Q304" s="425">
        <v>8</v>
      </c>
      <c r="R304" s="450">
        <v>0.2</v>
      </c>
      <c r="S304" s="451">
        <v>0.4</v>
      </c>
      <c r="T304" s="473">
        <f t="shared" si="136"/>
        <v>3.6001799999999999</v>
      </c>
      <c r="U304" s="453">
        <f t="shared" si="137"/>
        <v>0</v>
      </c>
      <c r="V304" s="451">
        <f t="shared" si="138"/>
        <v>3.6001799999999999</v>
      </c>
      <c r="W304" s="474">
        <f t="shared" si="139"/>
        <v>3.6001799999999999</v>
      </c>
    </row>
    <row r="305" spans="1:23" outlineLevel="2" x14ac:dyDescent="0.2">
      <c r="A305" s="471" t="s">
        <v>473</v>
      </c>
      <c r="B305" s="430" t="s">
        <v>80</v>
      </c>
      <c r="C305" s="430" t="s">
        <v>8</v>
      </c>
      <c r="D305" s="430" t="s">
        <v>474</v>
      </c>
      <c r="E305" s="430" t="s">
        <v>493</v>
      </c>
      <c r="F305" s="430" t="s">
        <v>494</v>
      </c>
      <c r="G305" s="472">
        <v>6</v>
      </c>
      <c r="H305" s="430" t="s">
        <v>32</v>
      </c>
      <c r="I305" s="446">
        <v>0.33329999999999999</v>
      </c>
      <c r="J305" s="446">
        <f>(4.5+$Y$30)*I305</f>
        <v>2.9996999999999998</v>
      </c>
      <c r="K305" s="447">
        <f>9*I305</f>
        <v>2.9996999999999998</v>
      </c>
      <c r="L305" s="455">
        <f t="shared" si="134"/>
        <v>1.6665000000000001</v>
      </c>
      <c r="M305" s="456">
        <f t="shared" si="135"/>
        <v>1.6665000000000001</v>
      </c>
      <c r="N305" s="425">
        <v>0</v>
      </c>
      <c r="O305" s="450">
        <v>0</v>
      </c>
      <c r="P305" s="451">
        <v>0</v>
      </c>
      <c r="Q305" s="425">
        <v>8</v>
      </c>
      <c r="R305" s="450">
        <v>0.2</v>
      </c>
      <c r="S305" s="451">
        <v>0.4</v>
      </c>
      <c r="T305" s="473">
        <f t="shared" si="136"/>
        <v>1.79982</v>
      </c>
      <c r="U305" s="453">
        <f t="shared" si="137"/>
        <v>0</v>
      </c>
      <c r="V305" s="451">
        <f t="shared" si="138"/>
        <v>1.79982</v>
      </c>
      <c r="W305" s="474">
        <f t="shared" si="139"/>
        <v>1.79982</v>
      </c>
    </row>
    <row r="306" spans="1:23" outlineLevel="2" x14ac:dyDescent="0.2">
      <c r="A306" s="471" t="s">
        <v>117</v>
      </c>
      <c r="B306" s="430" t="s">
        <v>80</v>
      </c>
      <c r="C306" s="430" t="s">
        <v>8</v>
      </c>
      <c r="D306" s="430" t="s">
        <v>138</v>
      </c>
      <c r="E306" s="430" t="s">
        <v>5</v>
      </c>
      <c r="F306" s="430" t="s">
        <v>6</v>
      </c>
      <c r="G306" s="472">
        <v>24</v>
      </c>
      <c r="H306" s="430" t="s">
        <v>7</v>
      </c>
      <c r="I306" s="446">
        <v>1</v>
      </c>
      <c r="J306" s="446">
        <f>$Y$29</f>
        <v>0.4</v>
      </c>
      <c r="K306" s="447">
        <v>0</v>
      </c>
      <c r="L306" s="455">
        <f t="shared" si="134"/>
        <v>5.5555555555555552E-2</v>
      </c>
      <c r="M306" s="456">
        <f t="shared" si="135"/>
        <v>0</v>
      </c>
      <c r="N306" s="425">
        <v>1</v>
      </c>
      <c r="O306" s="450">
        <f>N306</f>
        <v>1</v>
      </c>
      <c r="P306" s="451">
        <v>0</v>
      </c>
      <c r="Q306" s="425">
        <v>5</v>
      </c>
      <c r="R306" s="450">
        <f>Q306</f>
        <v>5</v>
      </c>
      <c r="S306" s="451">
        <v>0</v>
      </c>
      <c r="T306" s="473">
        <f t="shared" si="136"/>
        <v>2.4000000000000004</v>
      </c>
      <c r="U306" s="453">
        <f t="shared" si="137"/>
        <v>0.4</v>
      </c>
      <c r="V306" s="451">
        <f t="shared" si="138"/>
        <v>2</v>
      </c>
      <c r="W306" s="474">
        <f t="shared" si="139"/>
        <v>2.4000000000000004</v>
      </c>
    </row>
    <row r="307" spans="1:23" outlineLevel="2" x14ac:dyDescent="0.2">
      <c r="A307" s="471" t="s">
        <v>170</v>
      </c>
      <c r="B307" s="430" t="s">
        <v>80</v>
      </c>
      <c r="C307" s="430" t="s">
        <v>8</v>
      </c>
      <c r="D307" s="430" t="s">
        <v>138</v>
      </c>
      <c r="E307" s="430" t="s">
        <v>5</v>
      </c>
      <c r="F307" s="430" t="s">
        <v>6</v>
      </c>
      <c r="G307" s="472">
        <v>24</v>
      </c>
      <c r="H307" s="430" t="s">
        <v>7</v>
      </c>
      <c r="I307" s="446">
        <v>1</v>
      </c>
      <c r="J307" s="446">
        <f>$Y$29</f>
        <v>0.4</v>
      </c>
      <c r="K307" s="447">
        <v>0</v>
      </c>
      <c r="L307" s="455">
        <f t="shared" si="134"/>
        <v>5.5555555555555552E-2</v>
      </c>
      <c r="M307" s="456">
        <f t="shared" si="135"/>
        <v>0</v>
      </c>
      <c r="N307" s="425">
        <v>0</v>
      </c>
      <c r="O307" s="450">
        <f>N307</f>
        <v>0</v>
      </c>
      <c r="P307" s="451">
        <v>0</v>
      </c>
      <c r="Q307" s="425">
        <v>2</v>
      </c>
      <c r="R307" s="450">
        <f>Q307</f>
        <v>2</v>
      </c>
      <c r="S307" s="451">
        <v>0</v>
      </c>
      <c r="T307" s="473">
        <f t="shared" si="136"/>
        <v>0.8</v>
      </c>
      <c r="U307" s="453">
        <f t="shared" si="137"/>
        <v>0</v>
      </c>
      <c r="V307" s="451">
        <f t="shared" si="138"/>
        <v>0.8</v>
      </c>
      <c r="W307" s="474">
        <f t="shared" si="139"/>
        <v>0.8</v>
      </c>
    </row>
    <row r="308" spans="1:23" outlineLevel="2" x14ac:dyDescent="0.2">
      <c r="A308" s="471" t="s">
        <v>230</v>
      </c>
      <c r="B308" s="430" t="s">
        <v>80</v>
      </c>
      <c r="C308" s="430" t="s">
        <v>8</v>
      </c>
      <c r="D308" s="430" t="s">
        <v>138</v>
      </c>
      <c r="E308" s="430" t="s">
        <v>5</v>
      </c>
      <c r="F308" s="430" t="s">
        <v>6</v>
      </c>
      <c r="G308" s="472">
        <v>24</v>
      </c>
      <c r="H308" s="430" t="s">
        <v>7</v>
      </c>
      <c r="I308" s="446">
        <v>1</v>
      </c>
      <c r="J308" s="446">
        <f>$Y$29</f>
        <v>0.4</v>
      </c>
      <c r="K308" s="447">
        <v>0</v>
      </c>
      <c r="L308" s="455">
        <f t="shared" si="134"/>
        <v>5.5555555555555552E-2</v>
      </c>
      <c r="M308" s="456">
        <f t="shared" si="135"/>
        <v>0</v>
      </c>
      <c r="N308" s="425">
        <v>4</v>
      </c>
      <c r="O308" s="450">
        <f>N308</f>
        <v>4</v>
      </c>
      <c r="P308" s="451">
        <v>0</v>
      </c>
      <c r="Q308" s="425">
        <v>2</v>
      </c>
      <c r="R308" s="450">
        <f>Q308</f>
        <v>2</v>
      </c>
      <c r="S308" s="451">
        <v>0</v>
      </c>
      <c r="T308" s="473">
        <f t="shared" si="136"/>
        <v>2.4000000000000004</v>
      </c>
      <c r="U308" s="453">
        <f t="shared" si="137"/>
        <v>1.6</v>
      </c>
      <c r="V308" s="451">
        <f t="shared" si="138"/>
        <v>0.8</v>
      </c>
      <c r="W308" s="474">
        <f t="shared" si="139"/>
        <v>2.4000000000000004</v>
      </c>
    </row>
    <row r="309" spans="1:23" outlineLevel="2" x14ac:dyDescent="0.2">
      <c r="A309" s="443" t="s">
        <v>556</v>
      </c>
      <c r="B309" s="430" t="s">
        <v>80</v>
      </c>
      <c r="C309" s="430" t="s">
        <v>8</v>
      </c>
      <c r="D309" s="430" t="s">
        <v>138</v>
      </c>
      <c r="E309" s="430" t="s">
        <v>5</v>
      </c>
      <c r="F309" s="430" t="s">
        <v>6</v>
      </c>
      <c r="G309" s="472">
        <v>24</v>
      </c>
      <c r="H309" s="430" t="s">
        <v>7</v>
      </c>
      <c r="I309" s="446">
        <v>1</v>
      </c>
      <c r="J309" s="446">
        <f>$Y$29</f>
        <v>0.4</v>
      </c>
      <c r="K309" s="447">
        <v>0</v>
      </c>
      <c r="L309" s="455">
        <f t="shared" si="134"/>
        <v>5.5555555555555552E-2</v>
      </c>
      <c r="M309" s="456">
        <f t="shared" si="135"/>
        <v>0</v>
      </c>
      <c r="N309" s="425">
        <v>0</v>
      </c>
      <c r="O309" s="450">
        <f>N309</f>
        <v>0</v>
      </c>
      <c r="P309" s="451">
        <v>0</v>
      </c>
      <c r="Q309" s="425">
        <v>1</v>
      </c>
      <c r="R309" s="450">
        <f>Q309</f>
        <v>1</v>
      </c>
      <c r="S309" s="451">
        <v>0</v>
      </c>
      <c r="T309" s="473">
        <f t="shared" si="136"/>
        <v>0.4</v>
      </c>
      <c r="U309" s="453">
        <f t="shared" si="137"/>
        <v>0</v>
      </c>
      <c r="V309" s="451">
        <f t="shared" si="138"/>
        <v>0.4</v>
      </c>
      <c r="W309" s="474">
        <f t="shared" si="139"/>
        <v>0.4</v>
      </c>
    </row>
    <row r="310" spans="1:23" outlineLevel="2" x14ac:dyDescent="0.2">
      <c r="A310" s="443" t="s">
        <v>586</v>
      </c>
      <c r="B310" s="430" t="s">
        <v>80</v>
      </c>
      <c r="C310" s="430" t="s">
        <v>8</v>
      </c>
      <c r="D310" s="430" t="s">
        <v>424</v>
      </c>
      <c r="E310" s="430" t="s">
        <v>425</v>
      </c>
      <c r="F310" s="430" t="s">
        <v>426</v>
      </c>
      <c r="G310" s="472">
        <v>6</v>
      </c>
      <c r="H310" s="430" t="s">
        <v>32</v>
      </c>
      <c r="I310" s="446">
        <v>1</v>
      </c>
      <c r="J310" s="446">
        <f>(9+$Y$30)*I310</f>
        <v>13.5</v>
      </c>
      <c r="K310" s="447">
        <v>4.5</v>
      </c>
      <c r="L310" s="455">
        <f t="shared" si="134"/>
        <v>7.5</v>
      </c>
      <c r="M310" s="456">
        <f t="shared" si="135"/>
        <v>2.5</v>
      </c>
      <c r="N310" s="425">
        <v>0</v>
      </c>
      <c r="O310" s="450">
        <v>0</v>
      </c>
      <c r="P310" s="451">
        <v>0</v>
      </c>
      <c r="Q310" s="425">
        <v>12</v>
      </c>
      <c r="R310" s="450">
        <v>0.4</v>
      </c>
      <c r="S310" s="451">
        <v>0.8</v>
      </c>
      <c r="T310" s="473">
        <f t="shared" si="136"/>
        <v>9</v>
      </c>
      <c r="U310" s="453">
        <f t="shared" si="137"/>
        <v>0</v>
      </c>
      <c r="V310" s="451">
        <f t="shared" si="138"/>
        <v>9</v>
      </c>
      <c r="W310" s="474">
        <f t="shared" si="139"/>
        <v>9</v>
      </c>
    </row>
    <row r="311" spans="1:23" outlineLevel="2" x14ac:dyDescent="0.2">
      <c r="A311" s="471" t="s">
        <v>117</v>
      </c>
      <c r="B311" s="430" t="s">
        <v>80</v>
      </c>
      <c r="C311" s="430" t="s">
        <v>8</v>
      </c>
      <c r="D311" s="430" t="s">
        <v>29</v>
      </c>
      <c r="E311" s="430" t="s">
        <v>30</v>
      </c>
      <c r="F311" s="430" t="s">
        <v>31</v>
      </c>
      <c r="G311" s="472">
        <v>12</v>
      </c>
      <c r="H311" s="430" t="s">
        <v>32</v>
      </c>
      <c r="I311" s="446">
        <v>1</v>
      </c>
      <c r="J311" s="446">
        <f>$Y$27</f>
        <v>0.06</v>
      </c>
      <c r="K311" s="447">
        <v>0</v>
      </c>
      <c r="L311" s="455">
        <f t="shared" si="134"/>
        <v>1.6666666666666666E-2</v>
      </c>
      <c r="M311" s="456">
        <f t="shared" si="135"/>
        <v>0</v>
      </c>
      <c r="N311" s="425">
        <v>2</v>
      </c>
      <c r="O311" s="450">
        <f>N311</f>
        <v>2</v>
      </c>
      <c r="P311" s="451">
        <v>0</v>
      </c>
      <c r="Q311" s="425">
        <v>2</v>
      </c>
      <c r="R311" s="450">
        <f>Q311</f>
        <v>2</v>
      </c>
      <c r="S311" s="451">
        <v>0</v>
      </c>
      <c r="T311" s="473">
        <f t="shared" si="136"/>
        <v>0.24</v>
      </c>
      <c r="U311" s="453">
        <f t="shared" si="137"/>
        <v>0.12</v>
      </c>
      <c r="V311" s="451">
        <f t="shared" si="138"/>
        <v>0.12</v>
      </c>
      <c r="W311" s="474">
        <f t="shared" si="139"/>
        <v>0.24</v>
      </c>
    </row>
    <row r="312" spans="1:23" outlineLevel="2" x14ac:dyDescent="0.2">
      <c r="A312" s="471" t="s">
        <v>170</v>
      </c>
      <c r="B312" s="430" t="s">
        <v>80</v>
      </c>
      <c r="C312" s="430" t="s">
        <v>8</v>
      </c>
      <c r="D312" s="430" t="s">
        <v>29</v>
      </c>
      <c r="E312" s="430" t="s">
        <v>30</v>
      </c>
      <c r="F312" s="430" t="s">
        <v>31</v>
      </c>
      <c r="G312" s="472">
        <v>12</v>
      </c>
      <c r="H312" s="430" t="s">
        <v>32</v>
      </c>
      <c r="I312" s="446">
        <v>1</v>
      </c>
      <c r="J312" s="446">
        <f>$Y$27</f>
        <v>0.06</v>
      </c>
      <c r="K312" s="447">
        <v>0</v>
      </c>
      <c r="L312" s="455">
        <f t="shared" si="134"/>
        <v>1.6666666666666666E-2</v>
      </c>
      <c r="M312" s="456">
        <f t="shared" si="135"/>
        <v>0</v>
      </c>
      <c r="N312" s="425">
        <v>1</v>
      </c>
      <c r="O312" s="450">
        <f>N312</f>
        <v>1</v>
      </c>
      <c r="P312" s="451">
        <v>0</v>
      </c>
      <c r="Q312" s="425">
        <v>1</v>
      </c>
      <c r="R312" s="450">
        <f>Q312</f>
        <v>1</v>
      </c>
      <c r="S312" s="451">
        <v>0</v>
      </c>
      <c r="T312" s="473">
        <f t="shared" si="136"/>
        <v>0.12</v>
      </c>
      <c r="U312" s="453">
        <f t="shared" si="137"/>
        <v>0.06</v>
      </c>
      <c r="V312" s="451">
        <f t="shared" si="138"/>
        <v>0.06</v>
      </c>
      <c r="W312" s="474">
        <f t="shared" si="139"/>
        <v>0.12</v>
      </c>
    </row>
    <row r="313" spans="1:23" outlineLevel="2" x14ac:dyDescent="0.2">
      <c r="A313" s="471" t="s">
        <v>230</v>
      </c>
      <c r="B313" s="430" t="s">
        <v>80</v>
      </c>
      <c r="C313" s="430" t="s">
        <v>8</v>
      </c>
      <c r="D313" s="430" t="s">
        <v>29</v>
      </c>
      <c r="E313" s="430" t="s">
        <v>30</v>
      </c>
      <c r="F313" s="430" t="s">
        <v>31</v>
      </c>
      <c r="G313" s="472">
        <v>12</v>
      </c>
      <c r="H313" s="430" t="s">
        <v>32</v>
      </c>
      <c r="I313" s="446">
        <v>1</v>
      </c>
      <c r="J313" s="446">
        <f>$Y$27</f>
        <v>0.06</v>
      </c>
      <c r="K313" s="447">
        <v>0</v>
      </c>
      <c r="L313" s="455">
        <f t="shared" si="134"/>
        <v>1.6666666666666666E-2</v>
      </c>
      <c r="M313" s="456">
        <f t="shared" si="135"/>
        <v>0</v>
      </c>
      <c r="N313" s="425">
        <v>2</v>
      </c>
      <c r="O313" s="450">
        <f>N313</f>
        <v>2</v>
      </c>
      <c r="P313" s="451">
        <v>0</v>
      </c>
      <c r="Q313" s="425">
        <v>2</v>
      </c>
      <c r="R313" s="450">
        <f>Q313</f>
        <v>2</v>
      </c>
      <c r="S313" s="451">
        <v>0</v>
      </c>
      <c r="T313" s="473">
        <f t="shared" si="136"/>
        <v>0.24</v>
      </c>
      <c r="U313" s="453">
        <f t="shared" si="137"/>
        <v>0.12</v>
      </c>
      <c r="V313" s="451">
        <f t="shared" si="138"/>
        <v>0.12</v>
      </c>
      <c r="W313" s="474">
        <f t="shared" si="139"/>
        <v>0.24</v>
      </c>
    </row>
    <row r="314" spans="1:23" outlineLevel="1" x14ac:dyDescent="0.2">
      <c r="A314" s="471"/>
      <c r="B314" s="430"/>
      <c r="C314" s="430" t="s">
        <v>697</v>
      </c>
      <c r="D314" s="430"/>
      <c r="E314" s="430"/>
      <c r="F314" s="430"/>
      <c r="G314" s="472"/>
      <c r="H314" s="430"/>
      <c r="I314" s="463"/>
      <c r="J314" s="446"/>
      <c r="K314" s="447"/>
      <c r="L314" s="455"/>
      <c r="M314" s="456"/>
      <c r="N314" s="425"/>
      <c r="O314" s="450"/>
      <c r="P314" s="451"/>
      <c r="Q314" s="425"/>
      <c r="R314" s="450"/>
      <c r="S314" s="451"/>
      <c r="T314" s="473"/>
      <c r="U314" s="453">
        <f>SUBTOTAL(9,U302:U313)</f>
        <v>2.3000000000000003</v>
      </c>
      <c r="V314" s="451">
        <f>SUBTOTAL(9,V302:V313)</f>
        <v>24.100000000000005</v>
      </c>
      <c r="W314" s="474">
        <f>SUBTOTAL(9,W302:W313)</f>
        <v>26.4</v>
      </c>
    </row>
    <row r="315" spans="1:23" outlineLevel="2" x14ac:dyDescent="0.2">
      <c r="A315" s="471" t="s">
        <v>170</v>
      </c>
      <c r="B315" s="430" t="s">
        <v>3</v>
      </c>
      <c r="C315" s="430" t="s">
        <v>43</v>
      </c>
      <c r="D315" s="430" t="s">
        <v>231</v>
      </c>
      <c r="E315" s="430" t="s">
        <v>232</v>
      </c>
      <c r="F315" s="430" t="s">
        <v>233</v>
      </c>
      <c r="G315" s="472">
        <v>6</v>
      </c>
      <c r="H315" s="430" t="s">
        <v>234</v>
      </c>
      <c r="I315" s="463">
        <v>0.125</v>
      </c>
      <c r="J315" s="446">
        <f>I315*13.5</f>
        <v>1.6875</v>
      </c>
      <c r="K315" s="447">
        <f>I315*4.5</f>
        <v>0.5625</v>
      </c>
      <c r="L315" s="455">
        <f t="shared" ref="L315:L325" si="140">J315*10/3/G315</f>
        <v>0.9375</v>
      </c>
      <c r="M315" s="456">
        <f t="shared" ref="M315:M325" si="141">K315*10/3/G315</f>
        <v>0.3125</v>
      </c>
      <c r="N315" s="425">
        <v>60</v>
      </c>
      <c r="O315" s="450">
        <v>1</v>
      </c>
      <c r="P315" s="451">
        <v>3</v>
      </c>
      <c r="Q315" s="425">
        <v>10</v>
      </c>
      <c r="R315" s="450">
        <v>0.33</v>
      </c>
      <c r="S315" s="451">
        <v>0.5</v>
      </c>
      <c r="T315" s="473">
        <f t="shared" ref="T315:T325" si="142">J315*(O315+R315)+K315*(P315+S315)</f>
        <v>4.2131249999999998</v>
      </c>
      <c r="U315" s="453">
        <f t="shared" ref="U315:U325" si="143">J315*O315+K315*P315</f>
        <v>3.375</v>
      </c>
      <c r="V315" s="451">
        <f t="shared" ref="V315:V325" si="144">J315*R315+K315*S315</f>
        <v>0.83812500000000001</v>
      </c>
      <c r="W315" s="474">
        <f t="shared" ref="W315:W325" si="145">T315</f>
        <v>4.2131249999999998</v>
      </c>
    </row>
    <row r="316" spans="1:23" outlineLevel="2" x14ac:dyDescent="0.2">
      <c r="A316" s="471" t="s">
        <v>230</v>
      </c>
      <c r="B316" s="430" t="s">
        <v>3</v>
      </c>
      <c r="C316" s="430" t="s">
        <v>43</v>
      </c>
      <c r="D316" s="430" t="s">
        <v>231</v>
      </c>
      <c r="E316" s="430" t="s">
        <v>232</v>
      </c>
      <c r="F316" s="430" t="s">
        <v>233</v>
      </c>
      <c r="G316" s="472">
        <v>6</v>
      </c>
      <c r="H316" s="430" t="s">
        <v>234</v>
      </c>
      <c r="I316" s="446">
        <v>0.10539999999999999</v>
      </c>
      <c r="J316" s="446">
        <f>I316*13.5</f>
        <v>1.4228999999999998</v>
      </c>
      <c r="K316" s="447">
        <f>I316*4.5</f>
        <v>0.47429999999999994</v>
      </c>
      <c r="L316" s="455">
        <f t="shared" si="140"/>
        <v>0.79049999999999987</v>
      </c>
      <c r="M316" s="456">
        <f t="shared" si="141"/>
        <v>0.26349999999999996</v>
      </c>
      <c r="N316" s="425">
        <v>60</v>
      </c>
      <c r="O316" s="450">
        <v>1</v>
      </c>
      <c r="P316" s="451">
        <v>3</v>
      </c>
      <c r="Q316" s="425">
        <v>10</v>
      </c>
      <c r="R316" s="450">
        <v>0.33</v>
      </c>
      <c r="S316" s="451">
        <v>0.5</v>
      </c>
      <c r="T316" s="473">
        <f t="shared" si="142"/>
        <v>3.5525069999999994</v>
      </c>
      <c r="U316" s="453">
        <f t="shared" si="143"/>
        <v>2.8457999999999997</v>
      </c>
      <c r="V316" s="451">
        <f t="shared" si="144"/>
        <v>0.70670699999999997</v>
      </c>
      <c r="W316" s="474">
        <f t="shared" si="145"/>
        <v>3.5525069999999994</v>
      </c>
    </row>
    <row r="317" spans="1:23" outlineLevel="2" x14ac:dyDescent="0.2">
      <c r="A317" s="471" t="s">
        <v>311</v>
      </c>
      <c r="B317" s="430" t="s">
        <v>3</v>
      </c>
      <c r="C317" s="430" t="s">
        <v>43</v>
      </c>
      <c r="D317" s="430" t="s">
        <v>231</v>
      </c>
      <c r="E317" s="430" t="s">
        <v>232</v>
      </c>
      <c r="F317" s="430" t="s">
        <v>233</v>
      </c>
      <c r="G317" s="472">
        <v>6</v>
      </c>
      <c r="H317" s="430" t="s">
        <v>234</v>
      </c>
      <c r="I317" s="446">
        <v>0.28920000000000001</v>
      </c>
      <c r="J317" s="446">
        <f>I317*13.5</f>
        <v>3.9042000000000003</v>
      </c>
      <c r="K317" s="447">
        <f>I317*4.5</f>
        <v>1.3014000000000001</v>
      </c>
      <c r="L317" s="455">
        <f t="shared" si="140"/>
        <v>2.169</v>
      </c>
      <c r="M317" s="456">
        <f t="shared" si="141"/>
        <v>0.72299999999999998</v>
      </c>
      <c r="N317" s="425">
        <v>60</v>
      </c>
      <c r="O317" s="450">
        <v>1</v>
      </c>
      <c r="P317" s="451">
        <v>3</v>
      </c>
      <c r="Q317" s="425">
        <v>10</v>
      </c>
      <c r="R317" s="450">
        <v>0.33</v>
      </c>
      <c r="S317" s="451">
        <v>0.5</v>
      </c>
      <c r="T317" s="473">
        <f t="shared" si="142"/>
        <v>9.7474860000000003</v>
      </c>
      <c r="U317" s="453">
        <f t="shared" si="143"/>
        <v>7.8084000000000007</v>
      </c>
      <c r="V317" s="451">
        <f t="shared" si="144"/>
        <v>1.9390860000000003</v>
      </c>
      <c r="W317" s="474">
        <f t="shared" si="145"/>
        <v>9.7474860000000003</v>
      </c>
    </row>
    <row r="318" spans="1:23" outlineLevel="2" x14ac:dyDescent="0.2">
      <c r="A318" s="471" t="s">
        <v>390</v>
      </c>
      <c r="B318" s="430" t="s">
        <v>3</v>
      </c>
      <c r="C318" s="430" t="s">
        <v>43</v>
      </c>
      <c r="D318" s="430" t="s">
        <v>231</v>
      </c>
      <c r="E318" s="430" t="s">
        <v>232</v>
      </c>
      <c r="F318" s="430" t="s">
        <v>233</v>
      </c>
      <c r="G318" s="472">
        <v>6</v>
      </c>
      <c r="H318" s="430" t="s">
        <v>234</v>
      </c>
      <c r="I318" s="446">
        <v>0.10539999999999999</v>
      </c>
      <c r="J318" s="446">
        <f>I318*13.5</f>
        <v>1.4228999999999998</v>
      </c>
      <c r="K318" s="447">
        <f>I318*4.5</f>
        <v>0.47429999999999994</v>
      </c>
      <c r="L318" s="455">
        <f t="shared" si="140"/>
        <v>0.79049999999999987</v>
      </c>
      <c r="M318" s="456">
        <f t="shared" si="141"/>
        <v>0.26349999999999996</v>
      </c>
      <c r="N318" s="425">
        <v>60</v>
      </c>
      <c r="O318" s="450">
        <v>1</v>
      </c>
      <c r="P318" s="451">
        <v>3</v>
      </c>
      <c r="Q318" s="425">
        <v>10</v>
      </c>
      <c r="R318" s="450">
        <v>0.33</v>
      </c>
      <c r="S318" s="451">
        <v>0.5</v>
      </c>
      <c r="T318" s="473">
        <f t="shared" si="142"/>
        <v>3.5525069999999994</v>
      </c>
      <c r="U318" s="453">
        <f t="shared" si="143"/>
        <v>2.8457999999999997</v>
      </c>
      <c r="V318" s="451">
        <f t="shared" si="144"/>
        <v>0.70670699999999997</v>
      </c>
      <c r="W318" s="474">
        <f t="shared" si="145"/>
        <v>3.5525069999999994</v>
      </c>
    </row>
    <row r="319" spans="1:23" outlineLevel="2" x14ac:dyDescent="0.2">
      <c r="A319" s="471" t="s">
        <v>473</v>
      </c>
      <c r="B319" s="430" t="s">
        <v>3</v>
      </c>
      <c r="C319" s="430" t="s">
        <v>43</v>
      </c>
      <c r="D319" s="430" t="s">
        <v>231</v>
      </c>
      <c r="E319" s="430" t="s">
        <v>232</v>
      </c>
      <c r="F319" s="430" t="s">
        <v>233</v>
      </c>
      <c r="G319" s="472">
        <v>6</v>
      </c>
      <c r="H319" s="430" t="s">
        <v>234</v>
      </c>
      <c r="I319" s="446">
        <v>0.375</v>
      </c>
      <c r="J319" s="446">
        <f>I319*13.5</f>
        <v>5.0625</v>
      </c>
      <c r="K319" s="447">
        <f>I319*4.5</f>
        <v>1.6875</v>
      </c>
      <c r="L319" s="455">
        <f t="shared" si="140"/>
        <v>2.8125</v>
      </c>
      <c r="M319" s="456">
        <f t="shared" si="141"/>
        <v>0.9375</v>
      </c>
      <c r="N319" s="425">
        <v>60</v>
      </c>
      <c r="O319" s="450">
        <v>1</v>
      </c>
      <c r="P319" s="451">
        <v>3</v>
      </c>
      <c r="Q319" s="425">
        <v>10</v>
      </c>
      <c r="R319" s="450">
        <v>0.33</v>
      </c>
      <c r="S319" s="451">
        <v>0.5</v>
      </c>
      <c r="T319" s="473">
        <f t="shared" si="142"/>
        <v>12.639375000000001</v>
      </c>
      <c r="U319" s="453">
        <f t="shared" si="143"/>
        <v>10.125</v>
      </c>
      <c r="V319" s="451">
        <f t="shared" si="144"/>
        <v>2.5143750000000002</v>
      </c>
      <c r="W319" s="474">
        <f t="shared" si="145"/>
        <v>12.639375000000001</v>
      </c>
    </row>
    <row r="320" spans="1:23" outlineLevel="2" x14ac:dyDescent="0.2">
      <c r="A320" s="471" t="s">
        <v>350</v>
      </c>
      <c r="B320" s="430" t="s">
        <v>3</v>
      </c>
      <c r="C320" s="430" t="s">
        <v>43</v>
      </c>
      <c r="D320" s="430" t="s">
        <v>351</v>
      </c>
      <c r="E320" s="430" t="s">
        <v>352</v>
      </c>
      <c r="F320" s="430" t="s">
        <v>353</v>
      </c>
      <c r="G320" s="472">
        <v>6</v>
      </c>
      <c r="H320" s="430" t="s">
        <v>42</v>
      </c>
      <c r="I320" s="446">
        <v>1</v>
      </c>
      <c r="J320" s="446">
        <v>9</v>
      </c>
      <c r="K320" s="447">
        <v>9</v>
      </c>
      <c r="L320" s="455">
        <f t="shared" si="140"/>
        <v>5</v>
      </c>
      <c r="M320" s="456">
        <f t="shared" si="141"/>
        <v>5</v>
      </c>
      <c r="N320" s="425">
        <v>60</v>
      </c>
      <c r="O320" s="450">
        <v>1</v>
      </c>
      <c r="P320" s="451">
        <v>3</v>
      </c>
      <c r="Q320" s="425">
        <v>10</v>
      </c>
      <c r="R320" s="450">
        <v>0.33</v>
      </c>
      <c r="S320" s="451">
        <v>1</v>
      </c>
      <c r="T320" s="473">
        <f t="shared" si="142"/>
        <v>47.97</v>
      </c>
      <c r="U320" s="453">
        <f t="shared" si="143"/>
        <v>36</v>
      </c>
      <c r="V320" s="451">
        <f t="shared" si="144"/>
        <v>11.97</v>
      </c>
      <c r="W320" s="474">
        <f t="shared" si="145"/>
        <v>47.97</v>
      </c>
    </row>
    <row r="321" spans="1:26" outlineLevel="2" x14ac:dyDescent="0.2">
      <c r="A321" s="443" t="s">
        <v>556</v>
      </c>
      <c r="B321" s="430" t="s">
        <v>3</v>
      </c>
      <c r="C321" s="430" t="s">
        <v>43</v>
      </c>
      <c r="D321" s="430" t="s">
        <v>448</v>
      </c>
      <c r="E321" s="430" t="s">
        <v>449</v>
      </c>
      <c r="F321" s="430" t="s">
        <v>450</v>
      </c>
      <c r="G321" s="472">
        <v>6</v>
      </c>
      <c r="H321" s="430" t="s">
        <v>42</v>
      </c>
      <c r="I321" s="446">
        <v>1</v>
      </c>
      <c r="J321" s="446">
        <v>18</v>
      </c>
      <c r="K321" s="447">
        <v>0</v>
      </c>
      <c r="L321" s="455">
        <f t="shared" si="140"/>
        <v>10</v>
      </c>
      <c r="M321" s="456">
        <f t="shared" si="141"/>
        <v>0</v>
      </c>
      <c r="N321" s="425">
        <v>60</v>
      </c>
      <c r="O321" s="450">
        <v>1</v>
      </c>
      <c r="P321" s="451">
        <v>0</v>
      </c>
      <c r="Q321" s="425">
        <v>20</v>
      </c>
      <c r="R321" s="450">
        <v>0.5</v>
      </c>
      <c r="S321" s="451">
        <v>0</v>
      </c>
      <c r="T321" s="473">
        <f t="shared" si="142"/>
        <v>27</v>
      </c>
      <c r="U321" s="453">
        <f t="shared" si="143"/>
        <v>18</v>
      </c>
      <c r="V321" s="451">
        <f t="shared" si="144"/>
        <v>9</v>
      </c>
      <c r="W321" s="474">
        <f t="shared" si="145"/>
        <v>27</v>
      </c>
    </row>
    <row r="322" spans="1:26" outlineLevel="2" x14ac:dyDescent="0.2">
      <c r="A322" s="443" t="s">
        <v>556</v>
      </c>
      <c r="B322" s="430" t="s">
        <v>3</v>
      </c>
      <c r="C322" s="430" t="s">
        <v>43</v>
      </c>
      <c r="D322" s="430" t="s">
        <v>448</v>
      </c>
      <c r="E322" s="430" t="s">
        <v>449</v>
      </c>
      <c r="F322" s="430" t="s">
        <v>554</v>
      </c>
      <c r="G322" s="472">
        <v>6</v>
      </c>
      <c r="H322" s="430" t="s">
        <v>42</v>
      </c>
      <c r="I322" s="446">
        <v>1</v>
      </c>
      <c r="J322" s="446">
        <v>0</v>
      </c>
      <c r="K322" s="447">
        <v>2.25</v>
      </c>
      <c r="L322" s="455">
        <f t="shared" si="140"/>
        <v>0</v>
      </c>
      <c r="M322" s="456">
        <f t="shared" si="141"/>
        <v>1.25</v>
      </c>
      <c r="N322" s="425">
        <v>30</v>
      </c>
      <c r="O322" s="450">
        <v>0</v>
      </c>
      <c r="P322" s="451">
        <v>3</v>
      </c>
      <c r="Q322" s="425">
        <v>0</v>
      </c>
      <c r="R322" s="450">
        <v>0</v>
      </c>
      <c r="S322" s="451">
        <v>0</v>
      </c>
      <c r="T322" s="473">
        <f t="shared" si="142"/>
        <v>6.75</v>
      </c>
      <c r="U322" s="453">
        <f t="shared" si="143"/>
        <v>6.75</v>
      </c>
      <c r="V322" s="451">
        <f t="shared" si="144"/>
        <v>0</v>
      </c>
      <c r="W322" s="474">
        <f t="shared" si="145"/>
        <v>6.75</v>
      </c>
    </row>
    <row r="323" spans="1:26" outlineLevel="2" x14ac:dyDescent="0.2">
      <c r="A323" s="471" t="s">
        <v>311</v>
      </c>
      <c r="B323" s="430" t="s">
        <v>3</v>
      </c>
      <c r="C323" s="430" t="s">
        <v>43</v>
      </c>
      <c r="D323" s="430" t="s">
        <v>312</v>
      </c>
      <c r="E323" s="430" t="s">
        <v>313</v>
      </c>
      <c r="F323" s="430" t="s">
        <v>314</v>
      </c>
      <c r="G323" s="472">
        <v>6</v>
      </c>
      <c r="H323" s="430" t="s">
        <v>42</v>
      </c>
      <c r="I323" s="446">
        <v>1</v>
      </c>
      <c r="J323" s="446">
        <v>9</v>
      </c>
      <c r="K323" s="447">
        <v>9</v>
      </c>
      <c r="L323" s="455">
        <f t="shared" si="140"/>
        <v>5</v>
      </c>
      <c r="M323" s="456">
        <f t="shared" si="141"/>
        <v>5</v>
      </c>
      <c r="N323" s="425">
        <v>60</v>
      </c>
      <c r="O323" s="450">
        <v>1</v>
      </c>
      <c r="P323" s="451">
        <v>3</v>
      </c>
      <c r="Q323" s="425">
        <v>20</v>
      </c>
      <c r="R323" s="450">
        <v>0.5</v>
      </c>
      <c r="S323" s="451">
        <v>1</v>
      </c>
      <c r="T323" s="473">
        <f t="shared" si="142"/>
        <v>49.5</v>
      </c>
      <c r="U323" s="453">
        <f t="shared" si="143"/>
        <v>36</v>
      </c>
      <c r="V323" s="451">
        <f t="shared" si="144"/>
        <v>13.5</v>
      </c>
      <c r="W323" s="474">
        <f t="shared" si="145"/>
        <v>49.5</v>
      </c>
    </row>
    <row r="324" spans="1:26" outlineLevel="2" x14ac:dyDescent="0.2">
      <c r="A324" s="443" t="s">
        <v>557</v>
      </c>
      <c r="B324" s="430" t="s">
        <v>3</v>
      </c>
      <c r="C324" s="430" t="s">
        <v>43</v>
      </c>
      <c r="D324" s="430" t="s">
        <v>341</v>
      </c>
      <c r="E324" s="430" t="s">
        <v>342</v>
      </c>
      <c r="F324" s="430" t="s">
        <v>343</v>
      </c>
      <c r="G324" s="472">
        <v>6</v>
      </c>
      <c r="H324" s="430" t="s">
        <v>42</v>
      </c>
      <c r="I324" s="446">
        <v>1</v>
      </c>
      <c r="J324" s="446">
        <v>15.75</v>
      </c>
      <c r="K324" s="447">
        <v>2.25</v>
      </c>
      <c r="L324" s="455">
        <f t="shared" si="140"/>
        <v>8.75</v>
      </c>
      <c r="M324" s="456">
        <f t="shared" si="141"/>
        <v>1.25</v>
      </c>
      <c r="N324" s="425">
        <v>60</v>
      </c>
      <c r="O324" s="450">
        <v>1</v>
      </c>
      <c r="P324" s="451">
        <v>3</v>
      </c>
      <c r="Q324" s="425">
        <v>20</v>
      </c>
      <c r="R324" s="450">
        <v>0.5</v>
      </c>
      <c r="S324" s="451">
        <v>1</v>
      </c>
      <c r="T324" s="473">
        <f t="shared" si="142"/>
        <v>32.625</v>
      </c>
      <c r="U324" s="453">
        <f t="shared" si="143"/>
        <v>22.5</v>
      </c>
      <c r="V324" s="451">
        <f t="shared" si="144"/>
        <v>10.125</v>
      </c>
      <c r="W324" s="474">
        <f t="shared" si="145"/>
        <v>32.625</v>
      </c>
    </row>
    <row r="325" spans="1:26" outlineLevel="2" x14ac:dyDescent="0.2">
      <c r="A325" s="443" t="s">
        <v>557</v>
      </c>
      <c r="B325" s="430" t="s">
        <v>3</v>
      </c>
      <c r="C325" s="430" t="s">
        <v>43</v>
      </c>
      <c r="D325" s="430" t="s">
        <v>341</v>
      </c>
      <c r="E325" s="430" t="s">
        <v>342</v>
      </c>
      <c r="F325" s="430" t="s">
        <v>555</v>
      </c>
      <c r="G325" s="472">
        <v>6</v>
      </c>
      <c r="H325" s="430" t="s">
        <v>42</v>
      </c>
      <c r="I325" s="446">
        <v>1</v>
      </c>
      <c r="J325" s="446">
        <v>0</v>
      </c>
      <c r="K325" s="447">
        <v>2.25</v>
      </c>
      <c r="L325" s="455">
        <f t="shared" si="140"/>
        <v>0</v>
      </c>
      <c r="M325" s="456">
        <f t="shared" si="141"/>
        <v>1.25</v>
      </c>
      <c r="N325" s="425">
        <v>20</v>
      </c>
      <c r="O325" s="450">
        <v>0</v>
      </c>
      <c r="P325" s="451">
        <v>2</v>
      </c>
      <c r="Q325" s="425">
        <v>0</v>
      </c>
      <c r="R325" s="450">
        <v>0</v>
      </c>
      <c r="S325" s="451">
        <v>0</v>
      </c>
      <c r="T325" s="473">
        <f t="shared" si="142"/>
        <v>4.5</v>
      </c>
      <c r="U325" s="453">
        <f t="shared" si="143"/>
        <v>4.5</v>
      </c>
      <c r="V325" s="451">
        <f t="shared" si="144"/>
        <v>0</v>
      </c>
      <c r="W325" s="474">
        <f t="shared" si="145"/>
        <v>4.5</v>
      </c>
    </row>
    <row r="326" spans="1:26" outlineLevel="1" x14ac:dyDescent="0.2">
      <c r="A326" s="443"/>
      <c r="B326" s="430"/>
      <c r="C326" s="430" t="s">
        <v>690</v>
      </c>
      <c r="D326" s="430"/>
      <c r="E326" s="430"/>
      <c r="F326" s="430"/>
      <c r="G326" s="472"/>
      <c r="H326" s="430"/>
      <c r="I326" s="446"/>
      <c r="J326" s="446"/>
      <c r="K326" s="447"/>
      <c r="L326" s="455"/>
      <c r="M326" s="456"/>
      <c r="N326" s="425"/>
      <c r="O326" s="450"/>
      <c r="P326" s="451"/>
      <c r="Q326" s="425"/>
      <c r="R326" s="450"/>
      <c r="S326" s="451"/>
      <c r="T326" s="473"/>
      <c r="U326" s="453">
        <f>SUBTOTAL(9,U315:U325)</f>
        <v>150.75</v>
      </c>
      <c r="V326" s="451">
        <f>SUBTOTAL(9,V315:V325)</f>
        <v>51.3</v>
      </c>
      <c r="W326" s="474">
        <f>SUBTOTAL(9,W315:W325)</f>
        <v>202.05</v>
      </c>
    </row>
    <row r="327" spans="1:26" outlineLevel="2" x14ac:dyDescent="0.2">
      <c r="A327" s="471" t="s">
        <v>315</v>
      </c>
      <c r="B327" s="430" t="s">
        <v>3</v>
      </c>
      <c r="C327" s="430" t="s">
        <v>14</v>
      </c>
      <c r="D327" s="430" t="s">
        <v>316</v>
      </c>
      <c r="E327" s="430" t="s">
        <v>317</v>
      </c>
      <c r="F327" s="430" t="s">
        <v>318</v>
      </c>
      <c r="G327" s="472">
        <v>6</v>
      </c>
      <c r="H327" s="430" t="s">
        <v>42</v>
      </c>
      <c r="I327" s="446">
        <v>1</v>
      </c>
      <c r="J327" s="446">
        <v>9</v>
      </c>
      <c r="K327" s="447">
        <v>9</v>
      </c>
      <c r="L327" s="455">
        <f>J327*10/3/G327</f>
        <v>5</v>
      </c>
      <c r="M327" s="456">
        <f>K327*10/3/G327</f>
        <v>5</v>
      </c>
      <c r="N327" s="425">
        <v>30</v>
      </c>
      <c r="O327" s="450">
        <v>0.4</v>
      </c>
      <c r="P327" s="451">
        <v>1.5</v>
      </c>
      <c r="Q327" s="425">
        <v>60</v>
      </c>
      <c r="R327" s="450">
        <v>1</v>
      </c>
      <c r="S327" s="451">
        <v>3</v>
      </c>
      <c r="T327" s="473">
        <f>J327*(O327+R327)+K327*(P327+S327)</f>
        <v>53.1</v>
      </c>
      <c r="U327" s="453">
        <f>J327*O327+K327*P327</f>
        <v>17.100000000000001</v>
      </c>
      <c r="V327" s="451">
        <f>J327*R327+K327*S327</f>
        <v>36</v>
      </c>
      <c r="W327" s="474">
        <f>T327</f>
        <v>53.1</v>
      </c>
    </row>
    <row r="328" spans="1:26" outlineLevel="2" x14ac:dyDescent="0.2">
      <c r="A328" s="443" t="s">
        <v>556</v>
      </c>
      <c r="B328" s="430" t="s">
        <v>3</v>
      </c>
      <c r="C328" s="430" t="s">
        <v>14</v>
      </c>
      <c r="D328" s="430" t="s">
        <v>451</v>
      </c>
      <c r="E328" s="430" t="s">
        <v>452</v>
      </c>
      <c r="F328" s="430" t="s">
        <v>453</v>
      </c>
      <c r="G328" s="472">
        <v>6</v>
      </c>
      <c r="H328" s="430" t="s">
        <v>42</v>
      </c>
      <c r="I328" s="446">
        <v>1</v>
      </c>
      <c r="J328" s="446">
        <v>15.75</v>
      </c>
      <c r="K328" s="447">
        <v>2.25</v>
      </c>
      <c r="L328" s="455">
        <f>J328*10/3/G328</f>
        <v>8.75</v>
      </c>
      <c r="M328" s="456">
        <f>K328*10/3/G328</f>
        <v>1.25</v>
      </c>
      <c r="N328" s="425">
        <v>20</v>
      </c>
      <c r="O328" s="450">
        <v>0.34</v>
      </c>
      <c r="P328" s="451">
        <v>1</v>
      </c>
      <c r="Q328" s="425">
        <v>80</v>
      </c>
      <c r="R328" s="450">
        <v>1.5</v>
      </c>
      <c r="S328" s="451">
        <v>4</v>
      </c>
      <c r="T328" s="473">
        <f>J328*(O328+R328)+K328*(P328+S328)</f>
        <v>40.230000000000004</v>
      </c>
      <c r="U328" s="453">
        <f>J328*O328+K328*P328</f>
        <v>7.6050000000000004</v>
      </c>
      <c r="V328" s="451">
        <f>J328*R328+K328*S328</f>
        <v>32.625</v>
      </c>
      <c r="W328" s="474">
        <f>T328</f>
        <v>40.230000000000004</v>
      </c>
    </row>
    <row r="329" spans="1:26" outlineLevel="2" x14ac:dyDescent="0.2">
      <c r="A329" s="443" t="s">
        <v>556</v>
      </c>
      <c r="B329" s="430" t="s">
        <v>3</v>
      </c>
      <c r="C329" s="430" t="s">
        <v>14</v>
      </c>
      <c r="D329" s="430" t="s">
        <v>454</v>
      </c>
      <c r="E329" s="430" t="s">
        <v>455</v>
      </c>
      <c r="F329" s="430" t="s">
        <v>456</v>
      </c>
      <c r="G329" s="472">
        <v>6</v>
      </c>
      <c r="H329" s="430" t="s">
        <v>42</v>
      </c>
      <c r="I329" s="446">
        <v>1</v>
      </c>
      <c r="J329" s="446">
        <v>15.75</v>
      </c>
      <c r="K329" s="447">
        <v>2.25</v>
      </c>
      <c r="L329" s="455">
        <f>J329*10/3/G329</f>
        <v>8.75</v>
      </c>
      <c r="M329" s="456">
        <f>K329*10/3/G329</f>
        <v>1.25</v>
      </c>
      <c r="N329" s="425">
        <v>40</v>
      </c>
      <c r="O329" s="450">
        <v>1</v>
      </c>
      <c r="P329" s="451">
        <v>2</v>
      </c>
      <c r="Q329" s="425">
        <v>80</v>
      </c>
      <c r="R329" s="450">
        <v>1.5</v>
      </c>
      <c r="S329" s="451">
        <v>4</v>
      </c>
      <c r="T329" s="473">
        <f>J329*(O329+R329)+K329*(P329+S329)</f>
        <v>52.875</v>
      </c>
      <c r="U329" s="453">
        <f>J329*O329+K329*P329</f>
        <v>20.25</v>
      </c>
      <c r="V329" s="451">
        <f>J329*R329+K329*S329</f>
        <v>32.625</v>
      </c>
      <c r="W329" s="474">
        <f>T329</f>
        <v>52.875</v>
      </c>
    </row>
    <row r="330" spans="1:26" outlineLevel="2" x14ac:dyDescent="0.2">
      <c r="A330" s="443" t="s">
        <v>557</v>
      </c>
      <c r="B330" s="430" t="s">
        <v>3</v>
      </c>
      <c r="C330" s="430" t="s">
        <v>14</v>
      </c>
      <c r="D330" s="430" t="s">
        <v>344</v>
      </c>
      <c r="E330" s="430" t="s">
        <v>345</v>
      </c>
      <c r="F330" s="430" t="s">
        <v>346</v>
      </c>
      <c r="G330" s="472">
        <v>6</v>
      </c>
      <c r="H330" s="430" t="s">
        <v>42</v>
      </c>
      <c r="I330" s="446">
        <v>1</v>
      </c>
      <c r="J330" s="446">
        <v>15.75</v>
      </c>
      <c r="K330" s="447">
        <v>2.25</v>
      </c>
      <c r="L330" s="455">
        <f>J330*10/3/G330</f>
        <v>8.75</v>
      </c>
      <c r="M330" s="456">
        <f>K330*10/3/G330</f>
        <v>1.25</v>
      </c>
      <c r="N330" s="425">
        <v>30</v>
      </c>
      <c r="O330" s="450">
        <v>0.4</v>
      </c>
      <c r="P330" s="451">
        <v>1.5</v>
      </c>
      <c r="Q330" s="425">
        <v>60</v>
      </c>
      <c r="R330" s="450">
        <v>1</v>
      </c>
      <c r="S330" s="451">
        <v>3</v>
      </c>
      <c r="T330" s="473">
        <f>J330*(O330+R330)+K330*(P330+S330)</f>
        <v>32.174999999999997</v>
      </c>
      <c r="U330" s="453">
        <f>J330*O330+K330*P330</f>
        <v>9.6750000000000007</v>
      </c>
      <c r="V330" s="451">
        <f>J330*R330+K330*S330</f>
        <v>22.5</v>
      </c>
      <c r="W330" s="474">
        <f>T330</f>
        <v>32.174999999999997</v>
      </c>
    </row>
    <row r="331" spans="1:26" outlineLevel="2" x14ac:dyDescent="0.2">
      <c r="A331" s="471" t="s">
        <v>74</v>
      </c>
      <c r="B331" s="430" t="s">
        <v>3</v>
      </c>
      <c r="C331" s="430" t="s">
        <v>14</v>
      </c>
      <c r="D331" s="430" t="s">
        <v>76</v>
      </c>
      <c r="E331" s="430" t="s">
        <v>77</v>
      </c>
      <c r="F331" s="430" t="s">
        <v>78</v>
      </c>
      <c r="G331" s="472">
        <v>6</v>
      </c>
      <c r="H331" s="430" t="s">
        <v>79</v>
      </c>
      <c r="I331" s="446">
        <v>1</v>
      </c>
      <c r="J331" s="446">
        <v>9</v>
      </c>
      <c r="K331" s="447">
        <v>9</v>
      </c>
      <c r="L331" s="455">
        <f>J331*10/3/G331</f>
        <v>5</v>
      </c>
      <c r="M331" s="456">
        <f>K331*10/3/G331</f>
        <v>5</v>
      </c>
      <c r="N331" s="425">
        <v>30</v>
      </c>
      <c r="O331" s="450">
        <v>0.34</v>
      </c>
      <c r="P331" s="451">
        <v>2</v>
      </c>
      <c r="Q331" s="425">
        <v>90</v>
      </c>
      <c r="R331" s="450">
        <v>1.5</v>
      </c>
      <c r="S331" s="451">
        <v>4</v>
      </c>
      <c r="T331" s="473">
        <f>J331*(O331+R331)+K331*(P331+S331)</f>
        <v>70.56</v>
      </c>
      <c r="U331" s="453">
        <f>J331*O331+K331*P331</f>
        <v>21.06</v>
      </c>
      <c r="V331" s="451">
        <f>J331*R331+K331*S331</f>
        <v>49.5</v>
      </c>
      <c r="W331" s="474">
        <f>T331</f>
        <v>70.56</v>
      </c>
    </row>
    <row r="332" spans="1:26" outlineLevel="1" x14ac:dyDescent="0.2">
      <c r="A332" s="471"/>
      <c r="B332" s="430"/>
      <c r="C332" s="430" t="s">
        <v>691</v>
      </c>
      <c r="D332" s="430"/>
      <c r="E332" s="430"/>
      <c r="F332" s="430"/>
      <c r="G332" s="472"/>
      <c r="H332" s="430"/>
      <c r="I332" s="446"/>
      <c r="J332" s="446"/>
      <c r="K332" s="447"/>
      <c r="L332" s="455"/>
      <c r="M332" s="456"/>
      <c r="N332" s="425"/>
      <c r="O332" s="450"/>
      <c r="P332" s="451"/>
      <c r="Q332" s="425"/>
      <c r="R332" s="450"/>
      <c r="S332" s="451"/>
      <c r="T332" s="473"/>
      <c r="U332" s="453">
        <f>SUBTOTAL(9,U327:U331)</f>
        <v>75.69</v>
      </c>
      <c r="V332" s="451">
        <f>SUBTOTAL(9,V327:V331)</f>
        <v>173.25</v>
      </c>
      <c r="W332" s="474">
        <f>SUBTOTAL(9,W327:W331)</f>
        <v>248.94</v>
      </c>
    </row>
    <row r="333" spans="1:26" outlineLevel="2" x14ac:dyDescent="0.2">
      <c r="A333" s="471" t="s">
        <v>406</v>
      </c>
      <c r="B333" s="430" t="s">
        <v>3</v>
      </c>
      <c r="C333" s="430" t="s">
        <v>18</v>
      </c>
      <c r="D333" s="430" t="s">
        <v>407</v>
      </c>
      <c r="E333" s="430" t="s">
        <v>408</v>
      </c>
      <c r="F333" s="430" t="s">
        <v>409</v>
      </c>
      <c r="G333" s="472">
        <v>6</v>
      </c>
      <c r="H333" s="430" t="s">
        <v>42</v>
      </c>
      <c r="I333" s="446">
        <v>1</v>
      </c>
      <c r="J333" s="446">
        <v>9</v>
      </c>
      <c r="K333" s="447">
        <v>9</v>
      </c>
      <c r="L333" s="455">
        <f>J333*10/3/G333</f>
        <v>5</v>
      </c>
      <c r="M333" s="456">
        <f>K333*10/3/G333</f>
        <v>5</v>
      </c>
      <c r="N333" s="425">
        <v>30</v>
      </c>
      <c r="O333" s="450">
        <v>1</v>
      </c>
      <c r="P333" s="451">
        <v>1</v>
      </c>
      <c r="Q333" s="425">
        <v>0</v>
      </c>
      <c r="R333" s="450">
        <v>0</v>
      </c>
      <c r="S333" s="451">
        <v>0</v>
      </c>
      <c r="T333" s="473">
        <f>J333*(O333+R333)+K333*(P333+S333)</f>
        <v>18</v>
      </c>
      <c r="U333" s="453">
        <f>J333*O333+K333*P333</f>
        <v>18</v>
      </c>
      <c r="V333" s="451">
        <f>J333*R333+K333*S333</f>
        <v>0</v>
      </c>
      <c r="W333" s="474">
        <f>T333</f>
        <v>18</v>
      </c>
    </row>
    <row r="334" spans="1:26" outlineLevel="2" x14ac:dyDescent="0.2">
      <c r="A334" s="443" t="s">
        <v>556</v>
      </c>
      <c r="B334" s="430" t="s">
        <v>3</v>
      </c>
      <c r="C334" s="430" t="s">
        <v>18</v>
      </c>
      <c r="D334" s="430" t="s">
        <v>457</v>
      </c>
      <c r="E334" s="430" t="s">
        <v>458</v>
      </c>
      <c r="F334" s="430" t="s">
        <v>459</v>
      </c>
      <c r="G334" s="472">
        <v>6</v>
      </c>
      <c r="H334" s="430" t="s">
        <v>42</v>
      </c>
      <c r="I334" s="446">
        <v>1</v>
      </c>
      <c r="J334" s="446">
        <v>13.5</v>
      </c>
      <c r="K334" s="447">
        <v>4.5</v>
      </c>
      <c r="L334" s="455">
        <f>J334*10/3/G334</f>
        <v>7.5</v>
      </c>
      <c r="M334" s="456">
        <f>K334*10/3/G334</f>
        <v>2.5</v>
      </c>
      <c r="N334" s="425">
        <v>60</v>
      </c>
      <c r="O334" s="450">
        <v>1.5</v>
      </c>
      <c r="P334" s="451">
        <v>3</v>
      </c>
      <c r="Q334" s="425">
        <v>0</v>
      </c>
      <c r="R334" s="450">
        <v>0</v>
      </c>
      <c r="S334" s="451">
        <v>0</v>
      </c>
      <c r="T334" s="473">
        <f>J334*(O334+R334)+K334*(P334+S334)</f>
        <v>33.75</v>
      </c>
      <c r="U334" s="453">
        <f>J334*O334+K334*P334</f>
        <v>33.75</v>
      </c>
      <c r="V334" s="451">
        <f>J334*R334+K334*S334</f>
        <v>0</v>
      </c>
      <c r="W334" s="474">
        <f>T334</f>
        <v>33.75</v>
      </c>
    </row>
    <row r="335" spans="1:26" outlineLevel="2" x14ac:dyDescent="0.2">
      <c r="A335" s="471" t="s">
        <v>170</v>
      </c>
      <c r="B335" s="430" t="s">
        <v>3</v>
      </c>
      <c r="C335" s="430" t="s">
        <v>18</v>
      </c>
      <c r="D335" s="430" t="s">
        <v>171</v>
      </c>
      <c r="E335" s="430" t="s">
        <v>172</v>
      </c>
      <c r="F335" s="430" t="s">
        <v>173</v>
      </c>
      <c r="G335" s="472">
        <v>6</v>
      </c>
      <c r="H335" s="430" t="s">
        <v>79</v>
      </c>
      <c r="I335" s="446">
        <v>1</v>
      </c>
      <c r="J335" s="446">
        <v>13.5</v>
      </c>
      <c r="K335" s="447">
        <v>4.5</v>
      </c>
      <c r="L335" s="455">
        <f>J335*10/3/G335</f>
        <v>7.5</v>
      </c>
      <c r="M335" s="456">
        <f>K335*10/3/G335</f>
        <v>2.5</v>
      </c>
      <c r="N335" s="425">
        <v>60</v>
      </c>
      <c r="O335" s="450">
        <v>1.8</v>
      </c>
      <c r="P335" s="451">
        <v>5</v>
      </c>
      <c r="Q335" s="425">
        <v>0</v>
      </c>
      <c r="R335" s="450">
        <v>0</v>
      </c>
      <c r="S335" s="451">
        <v>0</v>
      </c>
      <c r="T335" s="473">
        <f>J335*(O335+R335)+K335*(P335+S335)</f>
        <v>46.8</v>
      </c>
      <c r="U335" s="453">
        <f>J335*O335+K335*P335</f>
        <v>46.8</v>
      </c>
      <c r="V335" s="451">
        <f>J335*R335+K335*S335</f>
        <v>0</v>
      </c>
      <c r="W335" s="474">
        <f>T335</f>
        <v>46.8</v>
      </c>
      <c r="Z335" s="63"/>
    </row>
    <row r="336" spans="1:26" outlineLevel="2" x14ac:dyDescent="0.2">
      <c r="A336" s="471" t="s">
        <v>390</v>
      </c>
      <c r="B336" s="430" t="s">
        <v>3</v>
      </c>
      <c r="C336" s="430" t="s">
        <v>18</v>
      </c>
      <c r="D336" s="430" t="s">
        <v>391</v>
      </c>
      <c r="E336" s="430" t="s">
        <v>392</v>
      </c>
      <c r="F336" s="430" t="s">
        <v>393</v>
      </c>
      <c r="G336" s="472">
        <v>6</v>
      </c>
      <c r="H336" s="430" t="s">
        <v>79</v>
      </c>
      <c r="I336" s="446">
        <v>1</v>
      </c>
      <c r="J336" s="446">
        <v>15.75</v>
      </c>
      <c r="K336" s="447">
        <v>2.25</v>
      </c>
      <c r="L336" s="455">
        <f>J336*10/3/G336</f>
        <v>8.75</v>
      </c>
      <c r="M336" s="456">
        <f>K336*10/3/G336</f>
        <v>1.25</v>
      </c>
      <c r="N336" s="425">
        <v>75</v>
      </c>
      <c r="O336" s="450">
        <v>1.8</v>
      </c>
      <c r="P336" s="451">
        <v>5</v>
      </c>
      <c r="Q336" s="425">
        <v>0</v>
      </c>
      <c r="R336" s="450">
        <v>0</v>
      </c>
      <c r="S336" s="451">
        <v>0</v>
      </c>
      <c r="T336" s="473">
        <f>J336*(O336+R336)+K336*(P336+S336)</f>
        <v>39.6</v>
      </c>
      <c r="U336" s="453">
        <f>J336*O336+K336*P336</f>
        <v>39.6</v>
      </c>
      <c r="V336" s="451">
        <f>J336*R336+K336*S336</f>
        <v>0</v>
      </c>
      <c r="W336" s="474">
        <f>T336</f>
        <v>39.6</v>
      </c>
    </row>
    <row r="337" spans="1:26" outlineLevel="2" x14ac:dyDescent="0.2">
      <c r="A337" s="471" t="s">
        <v>390</v>
      </c>
      <c r="B337" s="430" t="s">
        <v>3</v>
      </c>
      <c r="C337" s="430" t="s">
        <v>18</v>
      </c>
      <c r="D337" s="430" t="s">
        <v>394</v>
      </c>
      <c r="E337" s="430" t="s">
        <v>395</v>
      </c>
      <c r="F337" s="430" t="s">
        <v>396</v>
      </c>
      <c r="G337" s="472">
        <v>6</v>
      </c>
      <c r="H337" s="430" t="s">
        <v>79</v>
      </c>
      <c r="I337" s="446">
        <v>1</v>
      </c>
      <c r="J337" s="446">
        <v>15.75</v>
      </c>
      <c r="K337" s="447">
        <v>2.25</v>
      </c>
      <c r="L337" s="455">
        <f>J337*10/3/G337</f>
        <v>8.75</v>
      </c>
      <c r="M337" s="456">
        <f>K337*10/3/G337</f>
        <v>1.25</v>
      </c>
      <c r="N337" s="425">
        <v>75</v>
      </c>
      <c r="O337" s="450">
        <v>1.8</v>
      </c>
      <c r="P337" s="451">
        <v>5</v>
      </c>
      <c r="Q337" s="425">
        <v>0</v>
      </c>
      <c r="R337" s="450">
        <v>0</v>
      </c>
      <c r="S337" s="451">
        <v>0</v>
      </c>
      <c r="T337" s="473">
        <f>J337*(O337+R337)+K337*(P337+S337)</f>
        <v>39.6</v>
      </c>
      <c r="U337" s="453">
        <f>J337*O337+K337*P337</f>
        <v>39.6</v>
      </c>
      <c r="V337" s="451">
        <f>J337*R337+K337*S337</f>
        <v>0</v>
      </c>
      <c r="W337" s="474">
        <f>T337</f>
        <v>39.6</v>
      </c>
    </row>
    <row r="338" spans="1:26" outlineLevel="1" x14ac:dyDescent="0.2">
      <c r="A338" s="471"/>
      <c r="B338" s="430"/>
      <c r="C338" s="430" t="s">
        <v>692</v>
      </c>
      <c r="D338" s="430"/>
      <c r="E338" s="430"/>
      <c r="F338" s="430"/>
      <c r="G338" s="472"/>
      <c r="H338" s="430"/>
      <c r="I338" s="446"/>
      <c r="J338" s="446"/>
      <c r="K338" s="447"/>
      <c r="L338" s="455"/>
      <c r="M338" s="456"/>
      <c r="N338" s="425"/>
      <c r="O338" s="450"/>
      <c r="P338" s="451"/>
      <c r="Q338" s="425"/>
      <c r="R338" s="450"/>
      <c r="S338" s="451"/>
      <c r="T338" s="473"/>
      <c r="U338" s="453">
        <f>SUBTOTAL(9,U333:U337)</f>
        <v>177.75</v>
      </c>
      <c r="V338" s="451">
        <f>SUBTOTAL(9,V333:V337)</f>
        <v>0</v>
      </c>
      <c r="W338" s="474">
        <f>SUBTOTAL(9,W333:W337)</f>
        <v>177.75</v>
      </c>
    </row>
    <row r="339" spans="1:26" outlineLevel="2" x14ac:dyDescent="0.2">
      <c r="A339" s="471" t="s">
        <v>117</v>
      </c>
      <c r="B339" s="430" t="s">
        <v>3</v>
      </c>
      <c r="C339" s="430" t="s">
        <v>56</v>
      </c>
      <c r="D339" s="430" t="s">
        <v>118</v>
      </c>
      <c r="E339" s="430" t="s">
        <v>119</v>
      </c>
      <c r="F339" s="430" t="s">
        <v>120</v>
      </c>
      <c r="G339" s="472">
        <v>6</v>
      </c>
      <c r="H339" s="430" t="s">
        <v>79</v>
      </c>
      <c r="I339" s="446">
        <v>1</v>
      </c>
      <c r="J339" s="446">
        <v>6.75</v>
      </c>
      <c r="K339" s="447">
        <v>11.25</v>
      </c>
      <c r="L339" s="455">
        <f>J339*10/3/G339</f>
        <v>3.75</v>
      </c>
      <c r="M339" s="456">
        <f>K339*10/3/G339</f>
        <v>6.25</v>
      </c>
      <c r="N339" s="425">
        <v>0</v>
      </c>
      <c r="O339" s="450">
        <v>0</v>
      </c>
      <c r="P339" s="451">
        <v>0</v>
      </c>
      <c r="Q339" s="425">
        <v>80</v>
      </c>
      <c r="R339" s="450">
        <v>2</v>
      </c>
      <c r="S339" s="451">
        <v>4</v>
      </c>
      <c r="T339" s="473">
        <f>J339*(O339+R339)+K339*(P339+S339)</f>
        <v>58.5</v>
      </c>
      <c r="U339" s="453">
        <f>J339*O339+K339*P339</f>
        <v>0</v>
      </c>
      <c r="V339" s="451">
        <f>J339*R339+K339*S339</f>
        <v>58.5</v>
      </c>
      <c r="W339" s="474">
        <f>T339</f>
        <v>58.5</v>
      </c>
    </row>
    <row r="340" spans="1:26" outlineLevel="2" x14ac:dyDescent="0.2">
      <c r="A340" s="471" t="s">
        <v>279</v>
      </c>
      <c r="B340" s="430" t="s">
        <v>3</v>
      </c>
      <c r="C340" s="430" t="s">
        <v>56</v>
      </c>
      <c r="D340" s="430" t="s">
        <v>280</v>
      </c>
      <c r="E340" s="430" t="s">
        <v>281</v>
      </c>
      <c r="F340" s="430" t="s">
        <v>282</v>
      </c>
      <c r="G340" s="472">
        <v>6</v>
      </c>
      <c r="H340" s="430" t="s">
        <v>79</v>
      </c>
      <c r="I340" s="446">
        <v>1</v>
      </c>
      <c r="J340" s="446">
        <v>15.75</v>
      </c>
      <c r="K340" s="447">
        <v>2.25</v>
      </c>
      <c r="L340" s="455">
        <f>J340*10/3/G340</f>
        <v>8.75</v>
      </c>
      <c r="M340" s="456">
        <f>K340*10/3/G340</f>
        <v>1.25</v>
      </c>
      <c r="N340" s="425">
        <v>0</v>
      </c>
      <c r="O340" s="450">
        <v>0</v>
      </c>
      <c r="P340" s="451">
        <v>0</v>
      </c>
      <c r="Q340" s="425">
        <v>80</v>
      </c>
      <c r="R340" s="450">
        <v>1.5</v>
      </c>
      <c r="S340" s="451">
        <v>4</v>
      </c>
      <c r="T340" s="473">
        <f>J340*(O340+R340)+K340*(P340+S340)</f>
        <v>32.625</v>
      </c>
      <c r="U340" s="453">
        <f>J340*O340+K340*P340</f>
        <v>0</v>
      </c>
      <c r="V340" s="451">
        <f>J340*R340+K340*S340</f>
        <v>32.625</v>
      </c>
      <c r="W340" s="474">
        <f>T340</f>
        <v>32.625</v>
      </c>
    </row>
    <row r="341" spans="1:26" outlineLevel="2" x14ac:dyDescent="0.2">
      <c r="A341" s="471" t="s">
        <v>230</v>
      </c>
      <c r="B341" s="430" t="s">
        <v>3</v>
      </c>
      <c r="C341" s="430" t="s">
        <v>56</v>
      </c>
      <c r="D341" s="430" t="s">
        <v>238</v>
      </c>
      <c r="E341" s="430" t="s">
        <v>239</v>
      </c>
      <c r="F341" s="430" t="s">
        <v>240</v>
      </c>
      <c r="G341" s="472">
        <v>6</v>
      </c>
      <c r="H341" s="430" t="s">
        <v>79</v>
      </c>
      <c r="I341" s="446">
        <v>1</v>
      </c>
      <c r="J341" s="446">
        <v>13.5</v>
      </c>
      <c r="K341" s="447">
        <v>4.5</v>
      </c>
      <c r="L341" s="455">
        <f>J341*10/3/G341</f>
        <v>7.5</v>
      </c>
      <c r="M341" s="456">
        <f>K341*10/3/G341</f>
        <v>2.5</v>
      </c>
      <c r="N341" s="425">
        <v>0</v>
      </c>
      <c r="O341" s="450">
        <v>0</v>
      </c>
      <c r="P341" s="451">
        <v>0</v>
      </c>
      <c r="Q341" s="425">
        <v>80</v>
      </c>
      <c r="R341" s="450">
        <v>1.5</v>
      </c>
      <c r="S341" s="451">
        <v>4</v>
      </c>
      <c r="T341" s="473">
        <f>J341*(O341+R341)+K341*(P341+S341)</f>
        <v>38.25</v>
      </c>
      <c r="U341" s="453">
        <f>J341*O341+K341*P341</f>
        <v>0</v>
      </c>
      <c r="V341" s="451">
        <f>J341*R341+K341*S341</f>
        <v>38.25</v>
      </c>
      <c r="W341" s="474">
        <f>T341</f>
        <v>38.25</v>
      </c>
    </row>
    <row r="342" spans="1:26" outlineLevel="2" x14ac:dyDescent="0.2">
      <c r="A342" s="471" t="s">
        <v>430</v>
      </c>
      <c r="B342" s="430" t="s">
        <v>3</v>
      </c>
      <c r="C342" s="430" t="s">
        <v>56</v>
      </c>
      <c r="D342" s="430" t="s">
        <v>434</v>
      </c>
      <c r="E342" s="430" t="s">
        <v>435</v>
      </c>
      <c r="F342" s="430" t="s">
        <v>436</v>
      </c>
      <c r="G342" s="472">
        <v>6</v>
      </c>
      <c r="H342" s="430" t="s">
        <v>13</v>
      </c>
      <c r="I342" s="446">
        <v>1</v>
      </c>
      <c r="J342" s="446">
        <v>13.5</v>
      </c>
      <c r="K342" s="447">
        <v>4.5</v>
      </c>
      <c r="L342" s="455">
        <f>J342*10/3/G342</f>
        <v>7.5</v>
      </c>
      <c r="M342" s="456">
        <f>K342*10/3/G342</f>
        <v>2.5</v>
      </c>
      <c r="N342" s="425">
        <v>0</v>
      </c>
      <c r="O342" s="450">
        <v>0</v>
      </c>
      <c r="P342" s="451">
        <v>0</v>
      </c>
      <c r="Q342" s="425">
        <v>80</v>
      </c>
      <c r="R342" s="450">
        <v>2</v>
      </c>
      <c r="S342" s="451">
        <v>4</v>
      </c>
      <c r="T342" s="473">
        <f>J342*(O342+R342)+K342*(P342+S342)</f>
        <v>45</v>
      </c>
      <c r="U342" s="453">
        <f>J342*O342+K342*P342</f>
        <v>0</v>
      </c>
      <c r="V342" s="451">
        <f>J342*R342+K342*S342</f>
        <v>45</v>
      </c>
      <c r="W342" s="474">
        <f>T342</f>
        <v>45</v>
      </c>
    </row>
    <row r="343" spans="1:26" outlineLevel="2" x14ac:dyDescent="0.2">
      <c r="A343" s="471" t="s">
        <v>279</v>
      </c>
      <c r="B343" s="430" t="s">
        <v>3</v>
      </c>
      <c r="C343" s="430" t="s">
        <v>56</v>
      </c>
      <c r="D343" s="430" t="s">
        <v>289</v>
      </c>
      <c r="E343" s="430" t="s">
        <v>91</v>
      </c>
      <c r="F343" s="430" t="s">
        <v>92</v>
      </c>
      <c r="G343" s="472">
        <v>6</v>
      </c>
      <c r="H343" s="430" t="s">
        <v>13</v>
      </c>
      <c r="I343" s="446">
        <v>1</v>
      </c>
      <c r="J343" s="446">
        <v>13.5</v>
      </c>
      <c r="K343" s="447">
        <v>4.5</v>
      </c>
      <c r="L343" s="455">
        <f>J343*10/3/G343</f>
        <v>7.5</v>
      </c>
      <c r="M343" s="456">
        <f>K343*10/3/G343</f>
        <v>2.5</v>
      </c>
      <c r="N343" s="425">
        <v>0</v>
      </c>
      <c r="O343" s="450">
        <v>0</v>
      </c>
      <c r="P343" s="451">
        <v>0</v>
      </c>
      <c r="Q343" s="425">
        <v>90</v>
      </c>
      <c r="R343" s="450">
        <v>2</v>
      </c>
      <c r="S343" s="451">
        <v>6</v>
      </c>
      <c r="T343" s="473">
        <f>J343*(O343+R343)+K343*(P343+S343)</f>
        <v>54</v>
      </c>
      <c r="U343" s="453">
        <f>J343*O343+K343*P343</f>
        <v>0</v>
      </c>
      <c r="V343" s="451">
        <f>J343*R343+K343*S343</f>
        <v>54</v>
      </c>
      <c r="W343" s="474">
        <f>T343</f>
        <v>54</v>
      </c>
      <c r="Z343" s="63"/>
    </row>
    <row r="344" spans="1:26" outlineLevel="1" x14ac:dyDescent="0.2">
      <c r="A344" s="471"/>
      <c r="B344" s="430"/>
      <c r="C344" s="430" t="s">
        <v>693</v>
      </c>
      <c r="D344" s="430"/>
      <c r="E344" s="430"/>
      <c r="F344" s="430"/>
      <c r="G344" s="472"/>
      <c r="H344" s="430"/>
      <c r="I344" s="446"/>
      <c r="J344" s="446"/>
      <c r="K344" s="447"/>
      <c r="L344" s="455"/>
      <c r="M344" s="456"/>
      <c r="N344" s="425"/>
      <c r="O344" s="450"/>
      <c r="P344" s="451"/>
      <c r="Q344" s="425"/>
      <c r="R344" s="450"/>
      <c r="S344" s="451"/>
      <c r="T344" s="473"/>
      <c r="U344" s="453">
        <f>SUBTOTAL(9,U339:U343)</f>
        <v>0</v>
      </c>
      <c r="V344" s="451">
        <f>SUBTOTAL(9,V339:V343)</f>
        <v>228.375</v>
      </c>
      <c r="W344" s="474">
        <f>SUBTOTAL(9,W339:W343)</f>
        <v>228.375</v>
      </c>
      <c r="Z344" s="63"/>
    </row>
    <row r="345" spans="1:26" outlineLevel="2" x14ac:dyDescent="0.2">
      <c r="A345" s="471" t="s">
        <v>170</v>
      </c>
      <c r="B345" s="430" t="s">
        <v>3</v>
      </c>
      <c r="C345" s="430" t="s">
        <v>22</v>
      </c>
      <c r="D345" s="430" t="s">
        <v>174</v>
      </c>
      <c r="E345" s="430" t="s">
        <v>175</v>
      </c>
      <c r="F345" s="430" t="s">
        <v>176</v>
      </c>
      <c r="G345" s="472">
        <v>6</v>
      </c>
      <c r="H345" s="430" t="s">
        <v>79</v>
      </c>
      <c r="I345" s="446">
        <v>0.4</v>
      </c>
      <c r="J345" s="446">
        <f>9*I345</f>
        <v>3.6</v>
      </c>
      <c r="K345" s="447">
        <f>9*I345</f>
        <v>3.6</v>
      </c>
      <c r="L345" s="455">
        <f t="shared" ref="L345:L350" si="146">J345*10/3/G345</f>
        <v>2</v>
      </c>
      <c r="M345" s="456">
        <f t="shared" ref="M345:M350" si="147">K345*10/3/G345</f>
        <v>2</v>
      </c>
      <c r="N345" s="425">
        <v>80</v>
      </c>
      <c r="O345" s="450">
        <v>1</v>
      </c>
      <c r="P345" s="451">
        <v>4</v>
      </c>
      <c r="Q345" s="425">
        <v>0</v>
      </c>
      <c r="R345" s="450">
        <v>0</v>
      </c>
      <c r="S345" s="451">
        <v>0</v>
      </c>
      <c r="T345" s="473">
        <f t="shared" ref="T345:T350" si="148">J345*(O345+R345)+K345*(P345+S345)</f>
        <v>18</v>
      </c>
      <c r="U345" s="453">
        <f t="shared" ref="U345:U350" si="149">J345*O345+K345*P345</f>
        <v>18</v>
      </c>
      <c r="V345" s="451">
        <f t="shared" ref="V345:V350" si="150">J345*R345+K345*S345</f>
        <v>0</v>
      </c>
      <c r="W345" s="474">
        <f t="shared" ref="W345:W350" si="151">T345</f>
        <v>18</v>
      </c>
    </row>
    <row r="346" spans="1:26" outlineLevel="2" x14ac:dyDescent="0.2">
      <c r="A346" s="471" t="s">
        <v>406</v>
      </c>
      <c r="B346" s="430" t="s">
        <v>3</v>
      </c>
      <c r="C346" s="430" t="s">
        <v>22</v>
      </c>
      <c r="D346" s="430" t="s">
        <v>174</v>
      </c>
      <c r="E346" s="430" t="s">
        <v>175</v>
      </c>
      <c r="F346" s="430" t="s">
        <v>176</v>
      </c>
      <c r="G346" s="472">
        <v>6</v>
      </c>
      <c r="H346" s="430" t="s">
        <v>79</v>
      </c>
      <c r="I346" s="446">
        <v>0.6</v>
      </c>
      <c r="J346" s="446">
        <f>9*I346</f>
        <v>5.3999999999999995</v>
      </c>
      <c r="K346" s="447">
        <f>9*I346</f>
        <v>5.3999999999999995</v>
      </c>
      <c r="L346" s="455">
        <f t="shared" si="146"/>
        <v>2.9999999999999996</v>
      </c>
      <c r="M346" s="456">
        <f t="shared" si="147"/>
        <v>2.9999999999999996</v>
      </c>
      <c r="N346" s="425">
        <v>80</v>
      </c>
      <c r="O346" s="450">
        <v>1</v>
      </c>
      <c r="P346" s="451">
        <v>4</v>
      </c>
      <c r="Q346" s="425">
        <v>0</v>
      </c>
      <c r="R346" s="450">
        <v>0</v>
      </c>
      <c r="S346" s="451">
        <v>0</v>
      </c>
      <c r="T346" s="473">
        <f t="shared" si="148"/>
        <v>26.999999999999996</v>
      </c>
      <c r="U346" s="453">
        <f t="shared" si="149"/>
        <v>26.999999999999996</v>
      </c>
      <c r="V346" s="451">
        <f t="shared" si="150"/>
        <v>0</v>
      </c>
      <c r="W346" s="474">
        <f t="shared" si="151"/>
        <v>26.999999999999996</v>
      </c>
    </row>
    <row r="347" spans="1:26" outlineLevel="2" x14ac:dyDescent="0.2">
      <c r="A347" s="471" t="s">
        <v>279</v>
      </c>
      <c r="B347" s="430" t="s">
        <v>3</v>
      </c>
      <c r="C347" s="430" t="s">
        <v>22</v>
      </c>
      <c r="D347" s="430" t="s">
        <v>283</v>
      </c>
      <c r="E347" s="430" t="s">
        <v>284</v>
      </c>
      <c r="F347" s="430" t="s">
        <v>285</v>
      </c>
      <c r="G347" s="472">
        <v>6</v>
      </c>
      <c r="H347" s="430" t="s">
        <v>13</v>
      </c>
      <c r="I347" s="446">
        <v>1</v>
      </c>
      <c r="J347" s="446">
        <v>15.75</v>
      </c>
      <c r="K347" s="447">
        <v>2.25</v>
      </c>
      <c r="L347" s="455">
        <f t="shared" si="146"/>
        <v>8.75</v>
      </c>
      <c r="M347" s="456">
        <f t="shared" si="147"/>
        <v>1.25</v>
      </c>
      <c r="N347" s="425">
        <v>140</v>
      </c>
      <c r="O347" s="450">
        <v>2</v>
      </c>
      <c r="P347" s="451">
        <v>7</v>
      </c>
      <c r="Q347" s="425">
        <v>0</v>
      </c>
      <c r="R347" s="450">
        <v>0</v>
      </c>
      <c r="S347" s="451">
        <v>0</v>
      </c>
      <c r="T347" s="473">
        <f t="shared" si="148"/>
        <v>47.25</v>
      </c>
      <c r="U347" s="453">
        <f t="shared" si="149"/>
        <v>47.25</v>
      </c>
      <c r="V347" s="451">
        <f t="shared" si="150"/>
        <v>0</v>
      </c>
      <c r="W347" s="474">
        <f t="shared" si="151"/>
        <v>47.25</v>
      </c>
    </row>
    <row r="348" spans="1:26" outlineLevel="2" x14ac:dyDescent="0.2">
      <c r="A348" s="471" t="s">
        <v>430</v>
      </c>
      <c r="B348" s="430" t="s">
        <v>3</v>
      </c>
      <c r="C348" s="430" t="s">
        <v>22</v>
      </c>
      <c r="D348" s="430" t="s">
        <v>431</v>
      </c>
      <c r="E348" s="430" t="s">
        <v>432</v>
      </c>
      <c r="F348" s="430" t="s">
        <v>433</v>
      </c>
      <c r="G348" s="472">
        <v>6</v>
      </c>
      <c r="H348" s="430" t="s">
        <v>13</v>
      </c>
      <c r="I348" s="446">
        <v>1</v>
      </c>
      <c r="J348" s="446">
        <v>13.5</v>
      </c>
      <c r="K348" s="447">
        <v>4.5</v>
      </c>
      <c r="L348" s="455">
        <f t="shared" si="146"/>
        <v>7.5</v>
      </c>
      <c r="M348" s="456">
        <f t="shared" si="147"/>
        <v>2.5</v>
      </c>
      <c r="N348" s="425">
        <v>120</v>
      </c>
      <c r="O348" s="450">
        <v>2</v>
      </c>
      <c r="P348" s="451">
        <v>6</v>
      </c>
      <c r="Q348" s="425">
        <v>0</v>
      </c>
      <c r="R348" s="450">
        <v>0</v>
      </c>
      <c r="S348" s="451">
        <v>0</v>
      </c>
      <c r="T348" s="473">
        <f t="shared" si="148"/>
        <v>54</v>
      </c>
      <c r="U348" s="453">
        <f t="shared" si="149"/>
        <v>54</v>
      </c>
      <c r="V348" s="451">
        <f t="shared" si="150"/>
        <v>0</v>
      </c>
      <c r="W348" s="474">
        <f t="shared" si="151"/>
        <v>54</v>
      </c>
    </row>
    <row r="349" spans="1:26" outlineLevel="2" x14ac:dyDescent="0.2">
      <c r="A349" s="471" t="s">
        <v>74</v>
      </c>
      <c r="B349" s="430" t="s">
        <v>3</v>
      </c>
      <c r="C349" s="430" t="s">
        <v>22</v>
      </c>
      <c r="D349" s="430" t="s">
        <v>81</v>
      </c>
      <c r="E349" s="430" t="s">
        <v>82</v>
      </c>
      <c r="F349" s="430" t="s">
        <v>83</v>
      </c>
      <c r="G349" s="472">
        <v>6</v>
      </c>
      <c r="H349" s="430" t="s">
        <v>13</v>
      </c>
      <c r="I349" s="446">
        <v>1</v>
      </c>
      <c r="J349" s="446">
        <v>9</v>
      </c>
      <c r="K349" s="447">
        <v>9</v>
      </c>
      <c r="L349" s="455">
        <f t="shared" si="146"/>
        <v>5</v>
      </c>
      <c r="M349" s="456">
        <f t="shared" si="147"/>
        <v>5</v>
      </c>
      <c r="N349" s="425">
        <v>105</v>
      </c>
      <c r="O349" s="450">
        <v>2</v>
      </c>
      <c r="P349" s="451">
        <v>7</v>
      </c>
      <c r="Q349" s="425">
        <v>0</v>
      </c>
      <c r="R349" s="450">
        <v>0</v>
      </c>
      <c r="S349" s="451">
        <v>0</v>
      </c>
      <c r="T349" s="473">
        <f t="shared" si="148"/>
        <v>81</v>
      </c>
      <c r="U349" s="453">
        <f t="shared" si="149"/>
        <v>81</v>
      </c>
      <c r="V349" s="451">
        <f t="shared" si="150"/>
        <v>0</v>
      </c>
      <c r="W349" s="474">
        <f t="shared" si="151"/>
        <v>81</v>
      </c>
      <c r="Z349" s="63"/>
    </row>
    <row r="350" spans="1:26" outlineLevel="2" x14ac:dyDescent="0.2">
      <c r="A350" s="471" t="s">
        <v>315</v>
      </c>
      <c r="B350" s="430" t="s">
        <v>3</v>
      </c>
      <c r="C350" s="430" t="s">
        <v>22</v>
      </c>
      <c r="D350" s="430" t="s">
        <v>319</v>
      </c>
      <c r="E350" s="430" t="s">
        <v>320</v>
      </c>
      <c r="F350" s="430" t="s">
        <v>321</v>
      </c>
      <c r="G350" s="472">
        <v>6</v>
      </c>
      <c r="H350" s="430" t="s">
        <v>13</v>
      </c>
      <c r="I350" s="446">
        <v>1</v>
      </c>
      <c r="J350" s="446">
        <v>9</v>
      </c>
      <c r="K350" s="447">
        <v>9</v>
      </c>
      <c r="L350" s="455">
        <f t="shared" si="146"/>
        <v>5</v>
      </c>
      <c r="M350" s="456">
        <f t="shared" si="147"/>
        <v>5</v>
      </c>
      <c r="N350" s="425">
        <v>80</v>
      </c>
      <c r="O350" s="450">
        <v>2</v>
      </c>
      <c r="P350" s="451">
        <v>4</v>
      </c>
      <c r="Q350" s="425">
        <v>0</v>
      </c>
      <c r="R350" s="450">
        <v>0</v>
      </c>
      <c r="S350" s="451">
        <v>0</v>
      </c>
      <c r="T350" s="473">
        <f t="shared" si="148"/>
        <v>54</v>
      </c>
      <c r="U350" s="453">
        <f t="shared" si="149"/>
        <v>54</v>
      </c>
      <c r="V350" s="451">
        <f t="shared" si="150"/>
        <v>0</v>
      </c>
      <c r="W350" s="474">
        <f t="shared" si="151"/>
        <v>54</v>
      </c>
    </row>
    <row r="351" spans="1:26" outlineLevel="1" x14ac:dyDescent="0.2">
      <c r="A351" s="471"/>
      <c r="B351" s="430"/>
      <c r="C351" s="430" t="s">
        <v>694</v>
      </c>
      <c r="D351" s="430"/>
      <c r="E351" s="430"/>
      <c r="F351" s="430"/>
      <c r="G351" s="472"/>
      <c r="H351" s="430"/>
      <c r="I351" s="446"/>
      <c r="J351" s="446"/>
      <c r="K351" s="447"/>
      <c r="L351" s="455"/>
      <c r="M351" s="456"/>
      <c r="N351" s="425"/>
      <c r="O351" s="450"/>
      <c r="P351" s="451"/>
      <c r="Q351" s="425"/>
      <c r="R351" s="450"/>
      <c r="S351" s="451"/>
      <c r="T351" s="473"/>
      <c r="U351" s="453">
        <f>SUBTOTAL(9,U345:U350)</f>
        <v>281.25</v>
      </c>
      <c r="V351" s="451">
        <f>SUBTOTAL(9,V345:V350)</f>
        <v>0</v>
      </c>
      <c r="W351" s="474">
        <f>SUBTOTAL(9,W345:W350)</f>
        <v>281.25</v>
      </c>
    </row>
    <row r="352" spans="1:26" outlineLevel="2" x14ac:dyDescent="0.2">
      <c r="A352" s="471" t="s">
        <v>279</v>
      </c>
      <c r="B352" s="430" t="s">
        <v>3</v>
      </c>
      <c r="C352" s="430" t="s">
        <v>38</v>
      </c>
      <c r="D352" s="430" t="s">
        <v>286</v>
      </c>
      <c r="E352" s="430" t="s">
        <v>287</v>
      </c>
      <c r="F352" s="430" t="s">
        <v>288</v>
      </c>
      <c r="G352" s="472">
        <v>6</v>
      </c>
      <c r="H352" s="430" t="s">
        <v>13</v>
      </c>
      <c r="I352" s="446">
        <v>1</v>
      </c>
      <c r="J352" s="446">
        <v>15.75</v>
      </c>
      <c r="K352" s="447">
        <v>2.25</v>
      </c>
      <c r="L352" s="455">
        <f t="shared" ref="L352:L358" si="152">J352*10/3/G352</f>
        <v>8.75</v>
      </c>
      <c r="M352" s="456">
        <f t="shared" ref="M352:M358" si="153">K352*10/3/G352</f>
        <v>1.25</v>
      </c>
      <c r="N352" s="425">
        <v>0</v>
      </c>
      <c r="O352" s="450">
        <v>0</v>
      </c>
      <c r="P352" s="451">
        <v>0</v>
      </c>
      <c r="Q352" s="425">
        <v>140</v>
      </c>
      <c r="R352" s="450">
        <v>2</v>
      </c>
      <c r="S352" s="451">
        <v>7</v>
      </c>
      <c r="T352" s="473">
        <f t="shared" ref="T352:T358" si="154">J352*(O352+R352)+K352*(P352+S352)</f>
        <v>47.25</v>
      </c>
      <c r="U352" s="453">
        <f t="shared" ref="U352:U358" si="155">J352*O352+K352*P352</f>
        <v>0</v>
      </c>
      <c r="V352" s="451">
        <f t="shared" ref="V352:V358" si="156">J352*R352+K352*S352</f>
        <v>47.25</v>
      </c>
      <c r="W352" s="474">
        <f t="shared" ref="W352:W358" si="157">T352</f>
        <v>47.25</v>
      </c>
    </row>
    <row r="353" spans="1:26" outlineLevel="2" x14ac:dyDescent="0.2">
      <c r="A353" s="471" t="s">
        <v>390</v>
      </c>
      <c r="B353" s="430" t="s">
        <v>3</v>
      </c>
      <c r="C353" s="430" t="s">
        <v>38</v>
      </c>
      <c r="D353" s="430" t="s">
        <v>397</v>
      </c>
      <c r="E353" s="430" t="s">
        <v>398</v>
      </c>
      <c r="F353" s="430" t="s">
        <v>399</v>
      </c>
      <c r="G353" s="472">
        <v>6</v>
      </c>
      <c r="H353" s="430" t="s">
        <v>13</v>
      </c>
      <c r="I353" s="446">
        <v>1</v>
      </c>
      <c r="J353" s="446">
        <v>15.75</v>
      </c>
      <c r="K353" s="447">
        <v>2.25</v>
      </c>
      <c r="L353" s="455">
        <f t="shared" si="152"/>
        <v>8.75</v>
      </c>
      <c r="M353" s="456">
        <f t="shared" si="153"/>
        <v>1.25</v>
      </c>
      <c r="N353" s="425">
        <v>0</v>
      </c>
      <c r="O353" s="450">
        <v>0</v>
      </c>
      <c r="P353" s="451">
        <v>0</v>
      </c>
      <c r="Q353" s="425">
        <v>90</v>
      </c>
      <c r="R353" s="450">
        <v>2</v>
      </c>
      <c r="S353" s="451">
        <v>6</v>
      </c>
      <c r="T353" s="473">
        <f t="shared" si="154"/>
        <v>45</v>
      </c>
      <c r="U353" s="453">
        <f t="shared" si="155"/>
        <v>0</v>
      </c>
      <c r="V353" s="451">
        <f t="shared" si="156"/>
        <v>45</v>
      </c>
      <c r="W353" s="474">
        <f t="shared" si="157"/>
        <v>45</v>
      </c>
    </row>
    <row r="354" spans="1:26" outlineLevel="2" x14ac:dyDescent="0.2">
      <c r="A354" s="471" t="s">
        <v>430</v>
      </c>
      <c r="B354" s="430" t="s">
        <v>3</v>
      </c>
      <c r="C354" s="430" t="s">
        <v>38</v>
      </c>
      <c r="D354" s="430" t="s">
        <v>437</v>
      </c>
      <c r="E354" s="430" t="s">
        <v>438</v>
      </c>
      <c r="F354" s="430" t="s">
        <v>439</v>
      </c>
      <c r="G354" s="472">
        <v>6</v>
      </c>
      <c r="H354" s="430" t="s">
        <v>13</v>
      </c>
      <c r="I354" s="446">
        <v>1</v>
      </c>
      <c r="J354" s="446">
        <v>13.5</v>
      </c>
      <c r="K354" s="447">
        <v>4.5</v>
      </c>
      <c r="L354" s="455">
        <f t="shared" si="152"/>
        <v>7.5</v>
      </c>
      <c r="M354" s="456">
        <f t="shared" si="153"/>
        <v>2.5</v>
      </c>
      <c r="N354" s="425">
        <v>0</v>
      </c>
      <c r="O354" s="450">
        <v>0</v>
      </c>
      <c r="P354" s="451">
        <v>0</v>
      </c>
      <c r="Q354" s="425">
        <v>80</v>
      </c>
      <c r="R354" s="450">
        <v>2</v>
      </c>
      <c r="S354" s="451">
        <v>4</v>
      </c>
      <c r="T354" s="473">
        <f t="shared" si="154"/>
        <v>45</v>
      </c>
      <c r="U354" s="453">
        <f t="shared" si="155"/>
        <v>0</v>
      </c>
      <c r="V354" s="451">
        <f t="shared" si="156"/>
        <v>45</v>
      </c>
      <c r="W354" s="474">
        <f t="shared" si="157"/>
        <v>45</v>
      </c>
    </row>
    <row r="355" spans="1:26" outlineLevel="2" x14ac:dyDescent="0.2">
      <c r="A355" s="471" t="s">
        <v>390</v>
      </c>
      <c r="B355" s="430" t="s">
        <v>3</v>
      </c>
      <c r="C355" s="430" t="s">
        <v>38</v>
      </c>
      <c r="D355" s="430" t="s">
        <v>400</v>
      </c>
      <c r="E355" s="430" t="s">
        <v>401</v>
      </c>
      <c r="F355" s="430" t="s">
        <v>402</v>
      </c>
      <c r="G355" s="472">
        <v>6</v>
      </c>
      <c r="H355" s="430" t="s">
        <v>13</v>
      </c>
      <c r="I355" s="446">
        <v>1</v>
      </c>
      <c r="J355" s="446">
        <v>15.75</v>
      </c>
      <c r="K355" s="447">
        <v>2.25</v>
      </c>
      <c r="L355" s="455">
        <f t="shared" si="152"/>
        <v>8.75</v>
      </c>
      <c r="M355" s="456">
        <f t="shared" si="153"/>
        <v>1.25</v>
      </c>
      <c r="N355" s="425">
        <v>0</v>
      </c>
      <c r="O355" s="450">
        <v>0</v>
      </c>
      <c r="P355" s="451">
        <v>0</v>
      </c>
      <c r="Q355" s="425">
        <v>105</v>
      </c>
      <c r="R355" s="450">
        <v>2</v>
      </c>
      <c r="S355" s="451">
        <v>7</v>
      </c>
      <c r="T355" s="473">
        <f t="shared" si="154"/>
        <v>47.25</v>
      </c>
      <c r="U355" s="453">
        <f t="shared" si="155"/>
        <v>0</v>
      </c>
      <c r="V355" s="451">
        <f t="shared" si="156"/>
        <v>47.25</v>
      </c>
      <c r="W355" s="474">
        <f t="shared" si="157"/>
        <v>47.25</v>
      </c>
    </row>
    <row r="356" spans="1:26" outlineLevel="2" x14ac:dyDescent="0.2">
      <c r="A356" s="471" t="s">
        <v>279</v>
      </c>
      <c r="B356" s="430" t="s">
        <v>3</v>
      </c>
      <c r="C356" s="430" t="s">
        <v>38</v>
      </c>
      <c r="D356" s="430" t="s">
        <v>290</v>
      </c>
      <c r="E356" s="430" t="s">
        <v>291</v>
      </c>
      <c r="F356" s="430" t="s">
        <v>292</v>
      </c>
      <c r="G356" s="472">
        <v>6</v>
      </c>
      <c r="H356" s="430" t="s">
        <v>13</v>
      </c>
      <c r="I356" s="446">
        <f>1/3</f>
        <v>0.33333333333333331</v>
      </c>
      <c r="J356" s="446">
        <f>9*I356</f>
        <v>3</v>
      </c>
      <c r="K356" s="447">
        <f>9*I356</f>
        <v>3</v>
      </c>
      <c r="L356" s="455">
        <f t="shared" si="152"/>
        <v>1.6666666666666667</v>
      </c>
      <c r="M356" s="456">
        <f t="shared" si="153"/>
        <v>1.6666666666666667</v>
      </c>
      <c r="N356" s="425">
        <v>0</v>
      </c>
      <c r="O356" s="450">
        <v>0</v>
      </c>
      <c r="P356" s="451">
        <v>0</v>
      </c>
      <c r="Q356" s="425">
        <v>80</v>
      </c>
      <c r="R356" s="450">
        <v>2</v>
      </c>
      <c r="S356" s="451">
        <v>4</v>
      </c>
      <c r="T356" s="473">
        <f t="shared" si="154"/>
        <v>18</v>
      </c>
      <c r="U356" s="453">
        <f t="shared" si="155"/>
        <v>0</v>
      </c>
      <c r="V356" s="451">
        <f t="shared" si="156"/>
        <v>18</v>
      </c>
      <c r="W356" s="474">
        <f t="shared" si="157"/>
        <v>18</v>
      </c>
    </row>
    <row r="357" spans="1:26" outlineLevel="2" x14ac:dyDescent="0.2">
      <c r="A357" s="471" t="s">
        <v>315</v>
      </c>
      <c r="B357" s="430" t="s">
        <v>3</v>
      </c>
      <c r="C357" s="430" t="s">
        <v>38</v>
      </c>
      <c r="D357" s="430" t="s">
        <v>290</v>
      </c>
      <c r="E357" s="430" t="s">
        <v>291</v>
      </c>
      <c r="F357" s="430" t="s">
        <v>292</v>
      </c>
      <c r="G357" s="472">
        <v>6</v>
      </c>
      <c r="H357" s="430" t="s">
        <v>13</v>
      </c>
      <c r="I357" s="446">
        <f>1/3</f>
        <v>0.33333333333333331</v>
      </c>
      <c r="J357" s="446">
        <f>9*I357</f>
        <v>3</v>
      </c>
      <c r="K357" s="447">
        <f>9*I357</f>
        <v>3</v>
      </c>
      <c r="L357" s="455">
        <f t="shared" si="152"/>
        <v>1.6666666666666667</v>
      </c>
      <c r="M357" s="456">
        <f t="shared" si="153"/>
        <v>1.6666666666666667</v>
      </c>
      <c r="N357" s="425">
        <v>0</v>
      </c>
      <c r="O357" s="450">
        <v>0</v>
      </c>
      <c r="P357" s="451">
        <v>0</v>
      </c>
      <c r="Q357" s="425">
        <v>80</v>
      </c>
      <c r="R357" s="450">
        <v>2</v>
      </c>
      <c r="S357" s="451">
        <v>4</v>
      </c>
      <c r="T357" s="473">
        <f t="shared" si="154"/>
        <v>18</v>
      </c>
      <c r="U357" s="453">
        <f t="shared" si="155"/>
        <v>0</v>
      </c>
      <c r="V357" s="451">
        <f t="shared" si="156"/>
        <v>18</v>
      </c>
      <c r="W357" s="474">
        <f t="shared" si="157"/>
        <v>18</v>
      </c>
    </row>
    <row r="358" spans="1:26" outlineLevel="2" x14ac:dyDescent="0.2">
      <c r="A358" s="471" t="s">
        <v>430</v>
      </c>
      <c r="B358" s="430" t="s">
        <v>3</v>
      </c>
      <c r="C358" s="430" t="s">
        <v>38</v>
      </c>
      <c r="D358" s="430" t="s">
        <v>290</v>
      </c>
      <c r="E358" s="430" t="s">
        <v>291</v>
      </c>
      <c r="F358" s="430" t="s">
        <v>292</v>
      </c>
      <c r="G358" s="472">
        <v>6</v>
      </c>
      <c r="H358" s="430" t="s">
        <v>13</v>
      </c>
      <c r="I358" s="446">
        <f>1/3</f>
        <v>0.33333333333333331</v>
      </c>
      <c r="J358" s="446">
        <f>9*I358</f>
        <v>3</v>
      </c>
      <c r="K358" s="447">
        <f>9*I358</f>
        <v>3</v>
      </c>
      <c r="L358" s="455">
        <f t="shared" si="152"/>
        <v>1.6666666666666667</v>
      </c>
      <c r="M358" s="456">
        <f t="shared" si="153"/>
        <v>1.6666666666666667</v>
      </c>
      <c r="N358" s="425">
        <v>0</v>
      </c>
      <c r="O358" s="450">
        <v>0</v>
      </c>
      <c r="P358" s="451">
        <v>0</v>
      </c>
      <c r="Q358" s="425">
        <v>80</v>
      </c>
      <c r="R358" s="450">
        <v>2</v>
      </c>
      <c r="S358" s="451">
        <v>4</v>
      </c>
      <c r="T358" s="473">
        <f t="shared" si="154"/>
        <v>18</v>
      </c>
      <c r="U358" s="453">
        <f t="shared" si="155"/>
        <v>0</v>
      </c>
      <c r="V358" s="451">
        <f t="shared" si="156"/>
        <v>18</v>
      </c>
      <c r="W358" s="474">
        <f t="shared" si="157"/>
        <v>18</v>
      </c>
    </row>
    <row r="359" spans="1:26" outlineLevel="1" x14ac:dyDescent="0.2">
      <c r="A359" s="471"/>
      <c r="B359" s="430"/>
      <c r="C359" s="430" t="s">
        <v>695</v>
      </c>
      <c r="D359" s="430"/>
      <c r="E359" s="430"/>
      <c r="F359" s="430"/>
      <c r="G359" s="472"/>
      <c r="H359" s="430"/>
      <c r="I359" s="446"/>
      <c r="J359" s="446"/>
      <c r="K359" s="447"/>
      <c r="L359" s="455"/>
      <c r="M359" s="456"/>
      <c r="N359" s="425"/>
      <c r="O359" s="450"/>
      <c r="P359" s="451"/>
      <c r="Q359" s="425"/>
      <c r="R359" s="450"/>
      <c r="S359" s="451"/>
      <c r="T359" s="473"/>
      <c r="U359" s="453">
        <f>SUBTOTAL(9,U352:U358)</f>
        <v>0</v>
      </c>
      <c r="V359" s="451">
        <f>SUBTOTAL(9,V352:V358)</f>
        <v>238.5</v>
      </c>
      <c r="W359" s="474">
        <f>SUBTOTAL(9,W352:W358)</f>
        <v>238.5</v>
      </c>
    </row>
    <row r="360" spans="1:26" outlineLevel="2" x14ac:dyDescent="0.2">
      <c r="A360" s="471" t="s">
        <v>170</v>
      </c>
      <c r="B360" s="430" t="s">
        <v>3</v>
      </c>
      <c r="C360" s="430" t="s">
        <v>98</v>
      </c>
      <c r="D360" s="430" t="s">
        <v>177</v>
      </c>
      <c r="E360" s="430" t="s">
        <v>178</v>
      </c>
      <c r="F360" s="430" t="s">
        <v>179</v>
      </c>
      <c r="G360" s="472">
        <v>6</v>
      </c>
      <c r="H360" s="430" t="s">
        <v>79</v>
      </c>
      <c r="I360" s="446">
        <v>0</v>
      </c>
      <c r="J360" s="446">
        <f>9*I360</f>
        <v>0</v>
      </c>
      <c r="K360" s="447">
        <f>9*I360</f>
        <v>0</v>
      </c>
      <c r="L360" s="455">
        <f t="shared" ref="L360:L372" si="158">J360*10/3/G360</f>
        <v>0</v>
      </c>
      <c r="M360" s="456">
        <f t="shared" ref="M360:M372" si="159">K360*10/3/G360</f>
        <v>0</v>
      </c>
      <c r="N360" s="425">
        <v>45</v>
      </c>
      <c r="O360" s="450">
        <v>1</v>
      </c>
      <c r="P360" s="451">
        <v>3</v>
      </c>
      <c r="Q360" s="425">
        <v>0</v>
      </c>
      <c r="R360" s="450">
        <v>0</v>
      </c>
      <c r="S360" s="451">
        <v>0</v>
      </c>
      <c r="T360" s="473">
        <f t="shared" ref="T360:T372" si="160">J360*(O360+R360)+K360*(P360+S360)</f>
        <v>0</v>
      </c>
      <c r="U360" s="453">
        <f t="shared" ref="U360:U372" si="161">J360*O360+K360*P360</f>
        <v>0</v>
      </c>
      <c r="V360" s="451">
        <f t="shared" ref="V360:V372" si="162">J360*R360+K360*S360</f>
        <v>0</v>
      </c>
      <c r="W360" s="474">
        <f t="shared" ref="W360:W372" si="163">T360</f>
        <v>0</v>
      </c>
    </row>
    <row r="361" spans="1:26" outlineLevel="2" x14ac:dyDescent="0.2">
      <c r="A361" s="471" t="s">
        <v>315</v>
      </c>
      <c r="B361" s="430" t="s">
        <v>3</v>
      </c>
      <c r="C361" s="430" t="s">
        <v>98</v>
      </c>
      <c r="D361" s="430" t="s">
        <v>177</v>
      </c>
      <c r="E361" s="430" t="s">
        <v>178</v>
      </c>
      <c r="F361" s="430" t="s">
        <v>179</v>
      </c>
      <c r="G361" s="472">
        <v>6</v>
      </c>
      <c r="H361" s="430" t="s">
        <v>79</v>
      </c>
      <c r="I361" s="446">
        <v>0.75</v>
      </c>
      <c r="J361" s="446">
        <f>9*I361</f>
        <v>6.75</v>
      </c>
      <c r="K361" s="447">
        <f>9*I361</f>
        <v>6.75</v>
      </c>
      <c r="L361" s="455">
        <f t="shared" si="158"/>
        <v>3.75</v>
      </c>
      <c r="M361" s="456">
        <f t="shared" si="159"/>
        <v>3.75</v>
      </c>
      <c r="N361" s="425">
        <v>45</v>
      </c>
      <c r="O361" s="450">
        <v>1</v>
      </c>
      <c r="P361" s="451">
        <v>3</v>
      </c>
      <c r="Q361" s="425">
        <v>0</v>
      </c>
      <c r="R361" s="450">
        <v>0</v>
      </c>
      <c r="S361" s="451">
        <v>0</v>
      </c>
      <c r="T361" s="473">
        <f t="shared" si="160"/>
        <v>27</v>
      </c>
      <c r="U361" s="453">
        <f t="shared" si="161"/>
        <v>27</v>
      </c>
      <c r="V361" s="451">
        <f t="shared" si="162"/>
        <v>0</v>
      </c>
      <c r="W361" s="474">
        <f t="shared" si="163"/>
        <v>27</v>
      </c>
    </row>
    <row r="362" spans="1:26" outlineLevel="2" x14ac:dyDescent="0.2">
      <c r="A362" s="471" t="s">
        <v>406</v>
      </c>
      <c r="B362" s="430" t="s">
        <v>3</v>
      </c>
      <c r="C362" s="430" t="s">
        <v>98</v>
      </c>
      <c r="D362" s="430" t="s">
        <v>177</v>
      </c>
      <c r="E362" s="430" t="s">
        <v>178</v>
      </c>
      <c r="F362" s="430" t="s">
        <v>179</v>
      </c>
      <c r="G362" s="472">
        <v>6</v>
      </c>
      <c r="H362" s="430" t="s">
        <v>79</v>
      </c>
      <c r="I362" s="446">
        <v>0.25</v>
      </c>
      <c r="J362" s="446">
        <f>9*I362</f>
        <v>2.25</v>
      </c>
      <c r="K362" s="447">
        <f>9*I362</f>
        <v>2.25</v>
      </c>
      <c r="L362" s="455">
        <f t="shared" si="158"/>
        <v>1.25</v>
      </c>
      <c r="M362" s="456">
        <f t="shared" si="159"/>
        <v>1.25</v>
      </c>
      <c r="N362" s="425">
        <v>45</v>
      </c>
      <c r="O362" s="450">
        <v>1</v>
      </c>
      <c r="P362" s="451">
        <v>3</v>
      </c>
      <c r="Q362" s="425">
        <v>0</v>
      </c>
      <c r="R362" s="450">
        <v>0</v>
      </c>
      <c r="S362" s="451">
        <v>0</v>
      </c>
      <c r="T362" s="473">
        <f t="shared" si="160"/>
        <v>9</v>
      </c>
      <c r="U362" s="453">
        <f t="shared" si="161"/>
        <v>9</v>
      </c>
      <c r="V362" s="451">
        <f t="shared" si="162"/>
        <v>0</v>
      </c>
      <c r="W362" s="474">
        <f t="shared" si="163"/>
        <v>9</v>
      </c>
    </row>
    <row r="363" spans="1:26" outlineLevel="2" x14ac:dyDescent="0.2">
      <c r="A363" s="471" t="s">
        <v>74</v>
      </c>
      <c r="B363" s="430" t="s">
        <v>3</v>
      </c>
      <c r="C363" s="430" t="s">
        <v>98</v>
      </c>
      <c r="D363" s="430" t="s">
        <v>94</v>
      </c>
      <c r="E363" s="430" t="s">
        <v>95</v>
      </c>
      <c r="F363" s="430" t="s">
        <v>96</v>
      </c>
      <c r="G363" s="472">
        <v>6</v>
      </c>
      <c r="H363" s="430" t="s">
        <v>97</v>
      </c>
      <c r="I363" s="446">
        <v>1</v>
      </c>
      <c r="J363" s="446">
        <f>(9+$Y$30)*I363</f>
        <v>13.5</v>
      </c>
      <c r="K363" s="447">
        <v>4.5</v>
      </c>
      <c r="L363" s="455">
        <f t="shared" si="158"/>
        <v>7.5</v>
      </c>
      <c r="M363" s="456">
        <f t="shared" si="159"/>
        <v>2.5</v>
      </c>
      <c r="N363" s="425">
        <v>15</v>
      </c>
      <c r="O363" s="450">
        <v>1</v>
      </c>
      <c r="P363" s="451">
        <v>1</v>
      </c>
      <c r="Q363" s="425">
        <v>0</v>
      </c>
      <c r="R363" s="450">
        <v>0</v>
      </c>
      <c r="S363" s="451">
        <v>0</v>
      </c>
      <c r="T363" s="473">
        <f t="shared" si="160"/>
        <v>18</v>
      </c>
      <c r="U363" s="453">
        <f t="shared" si="161"/>
        <v>18</v>
      </c>
      <c r="V363" s="451">
        <f t="shared" si="162"/>
        <v>0</v>
      </c>
      <c r="W363" s="474">
        <f t="shared" si="163"/>
        <v>18</v>
      </c>
      <c r="Z363" s="63"/>
    </row>
    <row r="364" spans="1:26" outlineLevel="2" x14ac:dyDescent="0.2">
      <c r="A364" s="471" t="s">
        <v>74</v>
      </c>
      <c r="B364" s="430" t="s">
        <v>3</v>
      </c>
      <c r="C364" s="430" t="s">
        <v>98</v>
      </c>
      <c r="D364" s="430" t="s">
        <v>99</v>
      </c>
      <c r="E364" s="430" t="s">
        <v>100</v>
      </c>
      <c r="F364" s="430" t="s">
        <v>101</v>
      </c>
      <c r="G364" s="472">
        <v>6</v>
      </c>
      <c r="H364" s="430" t="s">
        <v>97</v>
      </c>
      <c r="I364" s="446">
        <v>1</v>
      </c>
      <c r="J364" s="446">
        <f>(9+$Y$30)*I364</f>
        <v>13.5</v>
      </c>
      <c r="K364" s="447">
        <v>4.5</v>
      </c>
      <c r="L364" s="455">
        <f t="shared" si="158"/>
        <v>7.5</v>
      </c>
      <c r="M364" s="456">
        <f t="shared" si="159"/>
        <v>2.5</v>
      </c>
      <c r="N364" s="425">
        <v>15</v>
      </c>
      <c r="O364" s="450">
        <v>1</v>
      </c>
      <c r="P364" s="451">
        <v>1</v>
      </c>
      <c r="Q364" s="425">
        <v>0</v>
      </c>
      <c r="R364" s="450">
        <v>0</v>
      </c>
      <c r="S364" s="451">
        <v>0</v>
      </c>
      <c r="T364" s="473">
        <f t="shared" si="160"/>
        <v>18</v>
      </c>
      <c r="U364" s="453">
        <f t="shared" si="161"/>
        <v>18</v>
      </c>
      <c r="V364" s="451">
        <f t="shared" si="162"/>
        <v>0</v>
      </c>
      <c r="W364" s="474">
        <f t="shared" si="163"/>
        <v>18</v>
      </c>
      <c r="Z364" s="63"/>
    </row>
    <row r="365" spans="1:26" outlineLevel="2" x14ac:dyDescent="0.2">
      <c r="A365" s="471" t="s">
        <v>74</v>
      </c>
      <c r="B365" s="430" t="s">
        <v>3</v>
      </c>
      <c r="C365" s="430" t="s">
        <v>98</v>
      </c>
      <c r="D365" s="430" t="s">
        <v>102</v>
      </c>
      <c r="E365" s="430" t="s">
        <v>103</v>
      </c>
      <c r="F365" s="430" t="s">
        <v>104</v>
      </c>
      <c r="G365" s="472">
        <v>6</v>
      </c>
      <c r="H365" s="430" t="s">
        <v>97</v>
      </c>
      <c r="I365" s="446">
        <v>1</v>
      </c>
      <c r="J365" s="446">
        <f>(9+$Y$30)*I365</f>
        <v>13.5</v>
      </c>
      <c r="K365" s="447">
        <v>4.5</v>
      </c>
      <c r="L365" s="455">
        <f t="shared" si="158"/>
        <v>7.5</v>
      </c>
      <c r="M365" s="456">
        <f t="shared" si="159"/>
        <v>2.5</v>
      </c>
      <c r="N365" s="425">
        <v>30</v>
      </c>
      <c r="O365" s="450">
        <v>1</v>
      </c>
      <c r="P365" s="451">
        <v>1.5</v>
      </c>
      <c r="Q365" s="425">
        <v>0</v>
      </c>
      <c r="R365" s="450">
        <v>0</v>
      </c>
      <c r="S365" s="451">
        <v>0</v>
      </c>
      <c r="T365" s="473">
        <f t="shared" si="160"/>
        <v>20.25</v>
      </c>
      <c r="U365" s="453">
        <f t="shared" si="161"/>
        <v>20.25</v>
      </c>
      <c r="V365" s="451">
        <f t="shared" si="162"/>
        <v>0</v>
      </c>
      <c r="W365" s="474">
        <f t="shared" si="163"/>
        <v>20.25</v>
      </c>
      <c r="Z365" s="63"/>
    </row>
    <row r="366" spans="1:26" outlineLevel="2" x14ac:dyDescent="0.2">
      <c r="A366" s="471" t="s">
        <v>430</v>
      </c>
      <c r="B366" s="430" t="s">
        <v>3</v>
      </c>
      <c r="C366" s="430" t="s">
        <v>98</v>
      </c>
      <c r="D366" s="430" t="s">
        <v>443</v>
      </c>
      <c r="E366" s="430" t="s">
        <v>444</v>
      </c>
      <c r="F366" s="430" t="s">
        <v>445</v>
      </c>
      <c r="G366" s="472">
        <v>6</v>
      </c>
      <c r="H366" s="430" t="s">
        <v>97</v>
      </c>
      <c r="I366" s="446">
        <v>1</v>
      </c>
      <c r="J366" s="446">
        <f>(9+$Y$30)*I366</f>
        <v>13.5</v>
      </c>
      <c r="K366" s="447">
        <v>4.5</v>
      </c>
      <c r="L366" s="455">
        <f t="shared" si="158"/>
        <v>7.5</v>
      </c>
      <c r="M366" s="456">
        <f t="shared" si="159"/>
        <v>2.5</v>
      </c>
      <c r="N366" s="425">
        <v>20</v>
      </c>
      <c r="O366" s="450">
        <v>1</v>
      </c>
      <c r="P366" s="451">
        <v>1</v>
      </c>
      <c r="Q366" s="425">
        <v>0</v>
      </c>
      <c r="R366" s="450">
        <v>0</v>
      </c>
      <c r="S366" s="451">
        <v>0</v>
      </c>
      <c r="T366" s="473">
        <f t="shared" si="160"/>
        <v>18</v>
      </c>
      <c r="U366" s="453">
        <f t="shared" si="161"/>
        <v>18</v>
      </c>
      <c r="V366" s="451">
        <f t="shared" si="162"/>
        <v>0</v>
      </c>
      <c r="W366" s="474">
        <f t="shared" si="163"/>
        <v>18</v>
      </c>
      <c r="Z366" s="63"/>
    </row>
    <row r="367" spans="1:26" outlineLevel="2" x14ac:dyDescent="0.2">
      <c r="A367" s="471" t="s">
        <v>279</v>
      </c>
      <c r="B367" s="430" t="s">
        <v>3</v>
      </c>
      <c r="C367" s="430" t="s">
        <v>98</v>
      </c>
      <c r="D367" s="430" t="s">
        <v>305</v>
      </c>
      <c r="E367" s="430" t="s">
        <v>306</v>
      </c>
      <c r="F367" s="430" t="s">
        <v>307</v>
      </c>
      <c r="G367" s="472">
        <v>6</v>
      </c>
      <c r="H367" s="430" t="s">
        <v>97</v>
      </c>
      <c r="I367" s="446">
        <v>1</v>
      </c>
      <c r="J367" s="446">
        <f>(9+$Y$30)*I367</f>
        <v>13.5</v>
      </c>
      <c r="K367" s="447">
        <v>4.5</v>
      </c>
      <c r="L367" s="455">
        <f t="shared" si="158"/>
        <v>7.5</v>
      </c>
      <c r="M367" s="456">
        <f t="shared" si="159"/>
        <v>2.5</v>
      </c>
      <c r="N367" s="425">
        <v>16</v>
      </c>
      <c r="O367" s="450">
        <v>0.5</v>
      </c>
      <c r="P367" s="451">
        <v>1</v>
      </c>
      <c r="Q367" s="425">
        <v>0</v>
      </c>
      <c r="R367" s="450">
        <v>0</v>
      </c>
      <c r="S367" s="451">
        <v>0</v>
      </c>
      <c r="T367" s="473">
        <f t="shared" si="160"/>
        <v>11.25</v>
      </c>
      <c r="U367" s="453">
        <f t="shared" si="161"/>
        <v>11.25</v>
      </c>
      <c r="V367" s="451">
        <f t="shared" si="162"/>
        <v>0</v>
      </c>
      <c r="W367" s="474">
        <f t="shared" si="163"/>
        <v>11.25</v>
      </c>
    </row>
    <row r="368" spans="1:26" outlineLevel="2" x14ac:dyDescent="0.2">
      <c r="A368" s="471" t="s">
        <v>390</v>
      </c>
      <c r="B368" s="430" t="s">
        <v>3</v>
      </c>
      <c r="C368" s="430" t="s">
        <v>98</v>
      </c>
      <c r="D368" s="430" t="s">
        <v>403</v>
      </c>
      <c r="E368" s="430" t="s">
        <v>404</v>
      </c>
      <c r="F368" s="430" t="s">
        <v>405</v>
      </c>
      <c r="G368" s="472">
        <v>6</v>
      </c>
      <c r="H368" s="430" t="s">
        <v>97</v>
      </c>
      <c r="I368" s="446">
        <v>1</v>
      </c>
      <c r="J368" s="446">
        <f>(11.25+$Y$30)*I368</f>
        <v>15.75</v>
      </c>
      <c r="K368" s="447">
        <v>2.25</v>
      </c>
      <c r="L368" s="455">
        <f t="shared" si="158"/>
        <v>8.75</v>
      </c>
      <c r="M368" s="456">
        <f t="shared" si="159"/>
        <v>1.25</v>
      </c>
      <c r="N368" s="425">
        <v>20</v>
      </c>
      <c r="O368" s="450">
        <v>1</v>
      </c>
      <c r="P368" s="451">
        <v>1</v>
      </c>
      <c r="Q368" s="425">
        <v>0</v>
      </c>
      <c r="R368" s="450">
        <v>0</v>
      </c>
      <c r="S368" s="451">
        <v>0</v>
      </c>
      <c r="T368" s="473">
        <f t="shared" si="160"/>
        <v>18</v>
      </c>
      <c r="U368" s="453">
        <f t="shared" si="161"/>
        <v>18</v>
      </c>
      <c r="V368" s="451">
        <f t="shared" si="162"/>
        <v>0</v>
      </c>
      <c r="W368" s="474">
        <f t="shared" si="163"/>
        <v>18</v>
      </c>
    </row>
    <row r="369" spans="1:23" outlineLevel="2" x14ac:dyDescent="0.2">
      <c r="A369" s="471" t="s">
        <v>230</v>
      </c>
      <c r="B369" s="430" t="s">
        <v>3</v>
      </c>
      <c r="C369" s="430" t="s">
        <v>98</v>
      </c>
      <c r="D369" s="430" t="s">
        <v>105</v>
      </c>
      <c r="E369" s="430" t="s">
        <v>106</v>
      </c>
      <c r="F369" s="430" t="s">
        <v>107</v>
      </c>
      <c r="G369" s="472">
        <v>6</v>
      </c>
      <c r="H369" s="430" t="s">
        <v>97</v>
      </c>
      <c r="I369" s="446">
        <v>1</v>
      </c>
      <c r="J369" s="446">
        <f>(4.5+$Y$30)*I369</f>
        <v>9</v>
      </c>
      <c r="K369" s="447">
        <v>9</v>
      </c>
      <c r="L369" s="455">
        <f t="shared" si="158"/>
        <v>5</v>
      </c>
      <c r="M369" s="456">
        <f t="shared" si="159"/>
        <v>5</v>
      </c>
      <c r="N369" s="425">
        <v>10</v>
      </c>
      <c r="O369" s="450">
        <v>0.5</v>
      </c>
      <c r="P369" s="451">
        <v>0.5</v>
      </c>
      <c r="Q369" s="425">
        <v>0</v>
      </c>
      <c r="R369" s="450">
        <v>0</v>
      </c>
      <c r="S369" s="451">
        <v>0</v>
      </c>
      <c r="T369" s="473">
        <f t="shared" si="160"/>
        <v>9</v>
      </c>
      <c r="U369" s="453">
        <f t="shared" si="161"/>
        <v>9</v>
      </c>
      <c r="V369" s="451">
        <f t="shared" si="162"/>
        <v>0</v>
      </c>
      <c r="W369" s="474">
        <f t="shared" si="163"/>
        <v>9</v>
      </c>
    </row>
    <row r="370" spans="1:23" outlineLevel="2" x14ac:dyDescent="0.2">
      <c r="A370" s="471" t="s">
        <v>230</v>
      </c>
      <c r="B370" s="430" t="s">
        <v>3</v>
      </c>
      <c r="C370" s="430" t="s">
        <v>98</v>
      </c>
      <c r="D370" s="430" t="s">
        <v>108</v>
      </c>
      <c r="E370" s="430" t="s">
        <v>109</v>
      </c>
      <c r="F370" s="430" t="s">
        <v>110</v>
      </c>
      <c r="G370" s="472">
        <v>6</v>
      </c>
      <c r="H370" s="430" t="s">
        <v>97</v>
      </c>
      <c r="I370" s="446">
        <v>1</v>
      </c>
      <c r="J370" s="446">
        <f>(9+$Y$30)*I370</f>
        <v>13.5</v>
      </c>
      <c r="K370" s="447">
        <v>4.5</v>
      </c>
      <c r="L370" s="455">
        <f t="shared" si="158"/>
        <v>7.5</v>
      </c>
      <c r="M370" s="456">
        <f t="shared" si="159"/>
        <v>2.5</v>
      </c>
      <c r="N370" s="425">
        <v>10</v>
      </c>
      <c r="O370" s="450">
        <v>0.5</v>
      </c>
      <c r="P370" s="451">
        <v>0.5</v>
      </c>
      <c r="Q370" s="425">
        <v>0</v>
      </c>
      <c r="R370" s="450">
        <v>0</v>
      </c>
      <c r="S370" s="451">
        <v>0</v>
      </c>
      <c r="T370" s="473">
        <f t="shared" si="160"/>
        <v>9</v>
      </c>
      <c r="U370" s="453">
        <f t="shared" si="161"/>
        <v>9</v>
      </c>
      <c r="V370" s="451">
        <f t="shared" si="162"/>
        <v>0</v>
      </c>
      <c r="W370" s="474">
        <f t="shared" si="163"/>
        <v>9</v>
      </c>
    </row>
    <row r="371" spans="1:23" outlineLevel="2" x14ac:dyDescent="0.2">
      <c r="A371" s="443" t="s">
        <v>586</v>
      </c>
      <c r="B371" s="430" t="s">
        <v>3</v>
      </c>
      <c r="C371" s="430" t="s">
        <v>98</v>
      </c>
      <c r="D371" s="430" t="s">
        <v>418</v>
      </c>
      <c r="E371" s="430" t="s">
        <v>419</v>
      </c>
      <c r="F371" s="430" t="s">
        <v>420</v>
      </c>
      <c r="G371" s="472">
        <v>6</v>
      </c>
      <c r="H371" s="430" t="s">
        <v>32</v>
      </c>
      <c r="I371" s="446">
        <v>1</v>
      </c>
      <c r="J371" s="446">
        <f>(9+$Y$30)*I371</f>
        <v>13.5</v>
      </c>
      <c r="K371" s="447">
        <v>4.5</v>
      </c>
      <c r="L371" s="455">
        <f t="shared" si="158"/>
        <v>7.5</v>
      </c>
      <c r="M371" s="456">
        <f t="shared" si="159"/>
        <v>2.5</v>
      </c>
      <c r="N371" s="425">
        <v>16</v>
      </c>
      <c r="O371" s="450">
        <v>0.4</v>
      </c>
      <c r="P371" s="451">
        <v>0.8</v>
      </c>
      <c r="Q371" s="425">
        <v>0</v>
      </c>
      <c r="R371" s="450">
        <v>0</v>
      </c>
      <c r="S371" s="451">
        <v>0</v>
      </c>
      <c r="T371" s="473">
        <f t="shared" si="160"/>
        <v>9</v>
      </c>
      <c r="U371" s="453">
        <f t="shared" si="161"/>
        <v>9</v>
      </c>
      <c r="V371" s="451">
        <f t="shared" si="162"/>
        <v>0</v>
      </c>
      <c r="W371" s="474">
        <f t="shared" si="163"/>
        <v>9</v>
      </c>
    </row>
    <row r="372" spans="1:23" outlineLevel="2" x14ac:dyDescent="0.2">
      <c r="A372" s="443" t="s">
        <v>586</v>
      </c>
      <c r="B372" s="430" t="s">
        <v>3</v>
      </c>
      <c r="C372" s="430" t="s">
        <v>98</v>
      </c>
      <c r="D372" s="430" t="s">
        <v>421</v>
      </c>
      <c r="E372" s="430" t="s">
        <v>422</v>
      </c>
      <c r="F372" s="430" t="s">
        <v>423</v>
      </c>
      <c r="G372" s="472">
        <v>6</v>
      </c>
      <c r="H372" s="430" t="s">
        <v>32</v>
      </c>
      <c r="I372" s="446">
        <v>1</v>
      </c>
      <c r="J372" s="446">
        <v>0</v>
      </c>
      <c r="K372" s="447">
        <f>13.5+$Y$30</f>
        <v>18</v>
      </c>
      <c r="L372" s="455">
        <f t="shared" si="158"/>
        <v>0</v>
      </c>
      <c r="M372" s="456">
        <f t="shared" si="159"/>
        <v>10</v>
      </c>
      <c r="N372" s="425">
        <v>8</v>
      </c>
      <c r="O372" s="450">
        <v>0</v>
      </c>
      <c r="P372" s="451">
        <v>0.4</v>
      </c>
      <c r="Q372" s="425">
        <v>0</v>
      </c>
      <c r="R372" s="450">
        <v>0</v>
      </c>
      <c r="S372" s="451">
        <v>0</v>
      </c>
      <c r="T372" s="473">
        <f t="shared" si="160"/>
        <v>7.2</v>
      </c>
      <c r="U372" s="453">
        <f t="shared" si="161"/>
        <v>7.2</v>
      </c>
      <c r="V372" s="451">
        <f t="shared" si="162"/>
        <v>0</v>
      </c>
      <c r="W372" s="474">
        <f t="shared" si="163"/>
        <v>7.2</v>
      </c>
    </row>
    <row r="373" spans="1:23" outlineLevel="1" x14ac:dyDescent="0.2">
      <c r="A373" s="443"/>
      <c r="B373" s="430"/>
      <c r="C373" s="430" t="s">
        <v>696</v>
      </c>
      <c r="D373" s="430"/>
      <c r="E373" s="430"/>
      <c r="F373" s="430"/>
      <c r="G373" s="472"/>
      <c r="H373" s="430"/>
      <c r="I373" s="446"/>
      <c r="J373" s="446"/>
      <c r="K373" s="447"/>
      <c r="L373" s="455"/>
      <c r="M373" s="456"/>
      <c r="N373" s="425"/>
      <c r="O373" s="450"/>
      <c r="P373" s="451"/>
      <c r="Q373" s="425"/>
      <c r="R373" s="450"/>
      <c r="S373" s="451"/>
      <c r="T373" s="473"/>
      <c r="U373" s="453">
        <f>SUBTOTAL(9,U360:U372)</f>
        <v>173.7</v>
      </c>
      <c r="V373" s="451">
        <f>SUBTOTAL(9,V360:V372)</f>
        <v>0</v>
      </c>
      <c r="W373" s="474">
        <f>SUBTOTAL(9,W360:W372)</f>
        <v>173.7</v>
      </c>
    </row>
    <row r="374" spans="1:23" outlineLevel="2" x14ac:dyDescent="0.2">
      <c r="A374" s="471" t="s">
        <v>230</v>
      </c>
      <c r="B374" s="430" t="s">
        <v>3</v>
      </c>
      <c r="C374" s="430" t="s">
        <v>8</v>
      </c>
      <c r="D374" s="430" t="s">
        <v>235</v>
      </c>
      <c r="E374" s="430" t="s">
        <v>236</v>
      </c>
      <c r="F374" s="430" t="s">
        <v>237</v>
      </c>
      <c r="G374" s="472">
        <v>6</v>
      </c>
      <c r="H374" s="430" t="s">
        <v>32</v>
      </c>
      <c r="I374" s="446">
        <v>0.5</v>
      </c>
      <c r="J374" s="446">
        <f>(4.5+$Y$30)*I374</f>
        <v>4.5</v>
      </c>
      <c r="K374" s="447">
        <f>9*I374</f>
        <v>4.5</v>
      </c>
      <c r="L374" s="455">
        <f t="shared" ref="L374:L409" si="164">J374*10/3/G374</f>
        <v>2.5</v>
      </c>
      <c r="M374" s="456">
        <f t="shared" ref="M374:M409" si="165">K374*10/3/G374</f>
        <v>2.5</v>
      </c>
      <c r="N374" s="425">
        <v>0</v>
      </c>
      <c r="O374" s="450">
        <v>0</v>
      </c>
      <c r="P374" s="451">
        <v>0</v>
      </c>
      <c r="Q374" s="425">
        <v>8</v>
      </c>
      <c r="R374" s="450">
        <v>0.2</v>
      </c>
      <c r="S374" s="451">
        <v>0.4</v>
      </c>
      <c r="T374" s="473">
        <f t="shared" ref="T374:T409" si="166">J374*(O374+R374)+K374*(P374+S374)</f>
        <v>2.7</v>
      </c>
      <c r="U374" s="453">
        <f t="shared" ref="U374:U409" si="167">J374*O374+K374*P374</f>
        <v>0</v>
      </c>
      <c r="V374" s="451">
        <f t="shared" ref="V374:V409" si="168">J374*R374+K374*S374</f>
        <v>2.7</v>
      </c>
      <c r="W374" s="474">
        <f t="shared" ref="W374:W409" si="169">T374</f>
        <v>2.7</v>
      </c>
    </row>
    <row r="375" spans="1:23" outlineLevel="2" x14ac:dyDescent="0.2">
      <c r="A375" s="471" t="s">
        <v>390</v>
      </c>
      <c r="B375" s="430" t="s">
        <v>3</v>
      </c>
      <c r="C375" s="430" t="s">
        <v>8</v>
      </c>
      <c r="D375" s="430" t="s">
        <v>235</v>
      </c>
      <c r="E375" s="430" t="s">
        <v>236</v>
      </c>
      <c r="F375" s="430" t="s">
        <v>237</v>
      </c>
      <c r="G375" s="472">
        <v>6</v>
      </c>
      <c r="H375" s="430" t="s">
        <v>32</v>
      </c>
      <c r="I375" s="446">
        <v>0.5</v>
      </c>
      <c r="J375" s="446">
        <f>(4.5+$Y$30)*I375</f>
        <v>4.5</v>
      </c>
      <c r="K375" s="447">
        <f>9*I375</f>
        <v>4.5</v>
      </c>
      <c r="L375" s="455">
        <f t="shared" si="164"/>
        <v>2.5</v>
      </c>
      <c r="M375" s="456">
        <f t="shared" si="165"/>
        <v>2.5</v>
      </c>
      <c r="N375" s="425">
        <v>0</v>
      </c>
      <c r="O375" s="450">
        <v>0</v>
      </c>
      <c r="P375" s="451">
        <v>0</v>
      </c>
      <c r="Q375" s="425">
        <v>8</v>
      </c>
      <c r="R375" s="450">
        <v>0.2</v>
      </c>
      <c r="S375" s="451">
        <v>0.4</v>
      </c>
      <c r="T375" s="473">
        <f t="shared" si="166"/>
        <v>2.7</v>
      </c>
      <c r="U375" s="453">
        <f t="shared" si="167"/>
        <v>0</v>
      </c>
      <c r="V375" s="451">
        <f t="shared" si="168"/>
        <v>2.7</v>
      </c>
      <c r="W375" s="474">
        <f t="shared" si="169"/>
        <v>2.7</v>
      </c>
    </row>
    <row r="376" spans="1:23" outlineLevel="2" x14ac:dyDescent="0.2">
      <c r="A376" s="471" t="s">
        <v>170</v>
      </c>
      <c r="B376" s="430" t="s">
        <v>3</v>
      </c>
      <c r="C376" s="430" t="s">
        <v>8</v>
      </c>
      <c r="D376" s="430" t="s">
        <v>474</v>
      </c>
      <c r="E376" s="430" t="s">
        <v>493</v>
      </c>
      <c r="F376" s="430" t="s">
        <v>494</v>
      </c>
      <c r="G376" s="472">
        <v>6</v>
      </c>
      <c r="H376" s="430" t="s">
        <v>32</v>
      </c>
      <c r="I376" s="446">
        <v>0.66669999999999996</v>
      </c>
      <c r="J376" s="446">
        <f>(4.5+$Y$30)*I376</f>
        <v>6.0002999999999993</v>
      </c>
      <c r="K376" s="447">
        <f>9*I376</f>
        <v>6.0002999999999993</v>
      </c>
      <c r="L376" s="455">
        <f t="shared" si="164"/>
        <v>3.3334999999999995</v>
      </c>
      <c r="M376" s="456">
        <f t="shared" si="165"/>
        <v>3.3334999999999995</v>
      </c>
      <c r="N376" s="425">
        <v>0</v>
      </c>
      <c r="O376" s="450">
        <v>0</v>
      </c>
      <c r="P376" s="451">
        <v>0</v>
      </c>
      <c r="Q376" s="425">
        <v>8</v>
      </c>
      <c r="R376" s="450">
        <v>0.2</v>
      </c>
      <c r="S376" s="451">
        <v>0.4</v>
      </c>
      <c r="T376" s="473">
        <f t="shared" si="166"/>
        <v>3.6001799999999999</v>
      </c>
      <c r="U376" s="453">
        <f t="shared" si="167"/>
        <v>0</v>
      </c>
      <c r="V376" s="451">
        <f t="shared" si="168"/>
        <v>3.6001799999999999</v>
      </c>
      <c r="W376" s="474">
        <f t="shared" si="169"/>
        <v>3.6001799999999999</v>
      </c>
    </row>
    <row r="377" spans="1:23" outlineLevel="2" x14ac:dyDescent="0.2">
      <c r="A377" s="471" t="s">
        <v>473</v>
      </c>
      <c r="B377" s="430" t="s">
        <v>3</v>
      </c>
      <c r="C377" s="430" t="s">
        <v>8</v>
      </c>
      <c r="D377" s="430" t="s">
        <v>474</v>
      </c>
      <c r="E377" s="430" t="s">
        <v>493</v>
      </c>
      <c r="F377" s="430" t="s">
        <v>494</v>
      </c>
      <c r="G377" s="472">
        <v>6</v>
      </c>
      <c r="H377" s="430" t="s">
        <v>32</v>
      </c>
      <c r="I377" s="446">
        <v>0.33329999999999999</v>
      </c>
      <c r="J377" s="446">
        <f>(4.5+$Y$30)*I377</f>
        <v>2.9996999999999998</v>
      </c>
      <c r="K377" s="447">
        <f>9*I377</f>
        <v>2.9996999999999998</v>
      </c>
      <c r="L377" s="455">
        <f t="shared" si="164"/>
        <v>1.6665000000000001</v>
      </c>
      <c r="M377" s="456">
        <f t="shared" si="165"/>
        <v>1.6665000000000001</v>
      </c>
      <c r="N377" s="425">
        <v>0</v>
      </c>
      <c r="O377" s="450">
        <v>0</v>
      </c>
      <c r="P377" s="451">
        <v>0</v>
      </c>
      <c r="Q377" s="425">
        <v>8</v>
      </c>
      <c r="R377" s="450">
        <v>0.2</v>
      </c>
      <c r="S377" s="451">
        <v>0.4</v>
      </c>
      <c r="T377" s="473">
        <f t="shared" si="166"/>
        <v>1.79982</v>
      </c>
      <c r="U377" s="453">
        <f t="shared" si="167"/>
        <v>0</v>
      </c>
      <c r="V377" s="451">
        <f t="shared" si="168"/>
        <v>1.79982</v>
      </c>
      <c r="W377" s="474">
        <f t="shared" si="169"/>
        <v>1.79982</v>
      </c>
    </row>
    <row r="378" spans="1:23" outlineLevel="2" x14ac:dyDescent="0.2">
      <c r="A378" s="443" t="s">
        <v>315</v>
      </c>
      <c r="B378" s="430" t="s">
        <v>3</v>
      </c>
      <c r="C378" s="430" t="s">
        <v>8</v>
      </c>
      <c r="D378" s="430" t="s">
        <v>4</v>
      </c>
      <c r="E378" s="430" t="s">
        <v>5</v>
      </c>
      <c r="F378" s="430" t="s">
        <v>6</v>
      </c>
      <c r="G378" s="472">
        <v>24</v>
      </c>
      <c r="H378" s="430" t="s">
        <v>7</v>
      </c>
      <c r="I378" s="446">
        <v>1</v>
      </c>
      <c r="J378" s="446">
        <f t="shared" ref="J378:J388" si="170">$Y$29</f>
        <v>0.4</v>
      </c>
      <c r="K378" s="447">
        <v>0</v>
      </c>
      <c r="L378" s="455">
        <f t="shared" si="164"/>
        <v>5.5555555555555552E-2</v>
      </c>
      <c r="M378" s="456">
        <f t="shared" si="165"/>
        <v>0</v>
      </c>
      <c r="N378" s="425">
        <v>0</v>
      </c>
      <c r="O378" s="450">
        <f t="shared" ref="O378:O388" si="171">N378</f>
        <v>0</v>
      </c>
      <c r="P378" s="451">
        <v>0</v>
      </c>
      <c r="Q378" s="425">
        <v>2</v>
      </c>
      <c r="R378" s="450">
        <f t="shared" ref="R378:R388" si="172">Q378</f>
        <v>2</v>
      </c>
      <c r="S378" s="451">
        <v>0</v>
      </c>
      <c r="T378" s="473">
        <f t="shared" si="166"/>
        <v>0.8</v>
      </c>
      <c r="U378" s="453">
        <f t="shared" si="167"/>
        <v>0</v>
      </c>
      <c r="V378" s="451">
        <f t="shared" si="168"/>
        <v>0.8</v>
      </c>
      <c r="W378" s="474">
        <f t="shared" si="169"/>
        <v>0.8</v>
      </c>
    </row>
    <row r="379" spans="1:23" outlineLevel="2" x14ac:dyDescent="0.2">
      <c r="A379" s="471" t="s">
        <v>74</v>
      </c>
      <c r="B379" s="430" t="s">
        <v>3</v>
      </c>
      <c r="C379" s="430" t="s">
        <v>8</v>
      </c>
      <c r="D379" s="430" t="s">
        <v>4</v>
      </c>
      <c r="E379" s="430" t="s">
        <v>5</v>
      </c>
      <c r="F379" s="430" t="s">
        <v>6</v>
      </c>
      <c r="G379" s="472">
        <v>24</v>
      </c>
      <c r="H379" s="430" t="s">
        <v>7</v>
      </c>
      <c r="I379" s="446">
        <v>1</v>
      </c>
      <c r="J379" s="446">
        <f t="shared" si="170"/>
        <v>0.4</v>
      </c>
      <c r="K379" s="447">
        <v>0</v>
      </c>
      <c r="L379" s="455">
        <f t="shared" si="164"/>
        <v>5.5555555555555552E-2</v>
      </c>
      <c r="M379" s="456">
        <f t="shared" si="165"/>
        <v>0</v>
      </c>
      <c r="N379" s="425">
        <v>3</v>
      </c>
      <c r="O379" s="450">
        <f t="shared" si="171"/>
        <v>3</v>
      </c>
      <c r="P379" s="451">
        <v>0</v>
      </c>
      <c r="Q379" s="425">
        <v>8</v>
      </c>
      <c r="R379" s="450">
        <f t="shared" si="172"/>
        <v>8</v>
      </c>
      <c r="S379" s="451">
        <v>0</v>
      </c>
      <c r="T379" s="473">
        <f t="shared" si="166"/>
        <v>4.4000000000000004</v>
      </c>
      <c r="U379" s="453">
        <f t="shared" si="167"/>
        <v>1.2000000000000002</v>
      </c>
      <c r="V379" s="451">
        <f t="shared" si="168"/>
        <v>3.2</v>
      </c>
      <c r="W379" s="474">
        <f t="shared" si="169"/>
        <v>4.4000000000000004</v>
      </c>
    </row>
    <row r="380" spans="1:23" outlineLevel="2" x14ac:dyDescent="0.2">
      <c r="A380" s="471" t="s">
        <v>170</v>
      </c>
      <c r="B380" s="430" t="s">
        <v>3</v>
      </c>
      <c r="C380" s="430" t="s">
        <v>8</v>
      </c>
      <c r="D380" s="430" t="s">
        <v>4</v>
      </c>
      <c r="E380" s="430" t="s">
        <v>5</v>
      </c>
      <c r="F380" s="430" t="s">
        <v>6</v>
      </c>
      <c r="G380" s="472">
        <v>24</v>
      </c>
      <c r="H380" s="430" t="s">
        <v>7</v>
      </c>
      <c r="I380" s="446">
        <v>1</v>
      </c>
      <c r="J380" s="446">
        <f t="shared" si="170"/>
        <v>0.4</v>
      </c>
      <c r="K380" s="447">
        <v>0</v>
      </c>
      <c r="L380" s="455">
        <f t="shared" si="164"/>
        <v>5.5555555555555552E-2</v>
      </c>
      <c r="M380" s="456">
        <f t="shared" si="165"/>
        <v>0</v>
      </c>
      <c r="N380" s="425">
        <v>1</v>
      </c>
      <c r="O380" s="450">
        <f t="shared" si="171"/>
        <v>1</v>
      </c>
      <c r="P380" s="451">
        <v>0</v>
      </c>
      <c r="Q380" s="425">
        <v>2</v>
      </c>
      <c r="R380" s="450">
        <f t="shared" si="172"/>
        <v>2</v>
      </c>
      <c r="S380" s="451">
        <v>0</v>
      </c>
      <c r="T380" s="473">
        <f t="shared" si="166"/>
        <v>1.2000000000000002</v>
      </c>
      <c r="U380" s="453">
        <f t="shared" si="167"/>
        <v>0.4</v>
      </c>
      <c r="V380" s="451">
        <f t="shared" si="168"/>
        <v>0.8</v>
      </c>
      <c r="W380" s="474">
        <f t="shared" si="169"/>
        <v>1.2000000000000002</v>
      </c>
    </row>
    <row r="381" spans="1:23" outlineLevel="2" x14ac:dyDescent="0.2">
      <c r="A381" s="443" t="s">
        <v>230</v>
      </c>
      <c r="B381" s="430" t="s">
        <v>3</v>
      </c>
      <c r="C381" s="430" t="s">
        <v>8</v>
      </c>
      <c r="D381" s="430" t="s">
        <v>4</v>
      </c>
      <c r="E381" s="430" t="s">
        <v>5</v>
      </c>
      <c r="F381" s="430" t="s">
        <v>6</v>
      </c>
      <c r="G381" s="472">
        <v>24</v>
      </c>
      <c r="H381" s="430" t="s">
        <v>7</v>
      </c>
      <c r="I381" s="446">
        <v>1</v>
      </c>
      <c r="J381" s="446">
        <f t="shared" si="170"/>
        <v>0.4</v>
      </c>
      <c r="K381" s="447">
        <v>0</v>
      </c>
      <c r="L381" s="455">
        <f t="shared" si="164"/>
        <v>5.5555555555555552E-2</v>
      </c>
      <c r="M381" s="456">
        <f t="shared" si="165"/>
        <v>0</v>
      </c>
      <c r="N381" s="425">
        <v>1</v>
      </c>
      <c r="O381" s="450">
        <f t="shared" si="171"/>
        <v>1</v>
      </c>
      <c r="P381" s="451">
        <v>0</v>
      </c>
      <c r="Q381" s="425">
        <v>3</v>
      </c>
      <c r="R381" s="450">
        <f t="shared" si="172"/>
        <v>3</v>
      </c>
      <c r="S381" s="451">
        <v>0</v>
      </c>
      <c r="T381" s="473">
        <f t="shared" si="166"/>
        <v>1.6</v>
      </c>
      <c r="U381" s="453">
        <f t="shared" si="167"/>
        <v>0.4</v>
      </c>
      <c r="V381" s="451">
        <f t="shared" si="168"/>
        <v>1.2000000000000002</v>
      </c>
      <c r="W381" s="474">
        <f t="shared" si="169"/>
        <v>1.6</v>
      </c>
    </row>
    <row r="382" spans="1:23" outlineLevel="2" x14ac:dyDescent="0.2">
      <c r="A382" s="443" t="s">
        <v>279</v>
      </c>
      <c r="B382" s="430" t="s">
        <v>3</v>
      </c>
      <c r="C382" s="430" t="s">
        <v>8</v>
      </c>
      <c r="D382" s="430" t="s">
        <v>4</v>
      </c>
      <c r="E382" s="430" t="s">
        <v>5</v>
      </c>
      <c r="F382" s="430" t="s">
        <v>6</v>
      </c>
      <c r="G382" s="472">
        <v>24</v>
      </c>
      <c r="H382" s="430" t="s">
        <v>7</v>
      </c>
      <c r="I382" s="446">
        <v>1</v>
      </c>
      <c r="J382" s="446">
        <f t="shared" si="170"/>
        <v>0.4</v>
      </c>
      <c r="K382" s="447">
        <v>0</v>
      </c>
      <c r="L382" s="455">
        <f t="shared" si="164"/>
        <v>5.5555555555555552E-2</v>
      </c>
      <c r="M382" s="456">
        <f t="shared" si="165"/>
        <v>0</v>
      </c>
      <c r="N382" s="425">
        <v>3</v>
      </c>
      <c r="O382" s="450">
        <f t="shared" si="171"/>
        <v>3</v>
      </c>
      <c r="P382" s="451">
        <v>0</v>
      </c>
      <c r="Q382" s="425">
        <v>8</v>
      </c>
      <c r="R382" s="450">
        <f t="shared" si="172"/>
        <v>8</v>
      </c>
      <c r="S382" s="451">
        <v>0</v>
      </c>
      <c r="T382" s="473">
        <f t="shared" si="166"/>
        <v>4.4000000000000004</v>
      </c>
      <c r="U382" s="453">
        <f t="shared" si="167"/>
        <v>1.2000000000000002</v>
      </c>
      <c r="V382" s="451">
        <f t="shared" si="168"/>
        <v>3.2</v>
      </c>
      <c r="W382" s="474">
        <f t="shared" si="169"/>
        <v>4.4000000000000004</v>
      </c>
    </row>
    <row r="383" spans="1:23" outlineLevel="2" x14ac:dyDescent="0.2">
      <c r="A383" s="443" t="s">
        <v>311</v>
      </c>
      <c r="B383" s="430" t="s">
        <v>3</v>
      </c>
      <c r="C383" s="430" t="s">
        <v>8</v>
      </c>
      <c r="D383" s="430" t="s">
        <v>4</v>
      </c>
      <c r="E383" s="430" t="s">
        <v>5</v>
      </c>
      <c r="F383" s="430" t="s">
        <v>6</v>
      </c>
      <c r="G383" s="472">
        <v>24</v>
      </c>
      <c r="H383" s="430" t="s">
        <v>7</v>
      </c>
      <c r="I383" s="446">
        <v>1</v>
      </c>
      <c r="J383" s="446">
        <f t="shared" si="170"/>
        <v>0.4</v>
      </c>
      <c r="K383" s="447">
        <v>0</v>
      </c>
      <c r="L383" s="455">
        <f t="shared" si="164"/>
        <v>5.5555555555555552E-2</v>
      </c>
      <c r="M383" s="456">
        <f t="shared" si="165"/>
        <v>0</v>
      </c>
      <c r="N383" s="425">
        <v>3</v>
      </c>
      <c r="O383" s="450">
        <f t="shared" si="171"/>
        <v>3</v>
      </c>
      <c r="P383" s="451">
        <v>0</v>
      </c>
      <c r="Q383" s="425">
        <v>6</v>
      </c>
      <c r="R383" s="450">
        <f t="shared" si="172"/>
        <v>6</v>
      </c>
      <c r="S383" s="451">
        <v>0</v>
      </c>
      <c r="T383" s="473">
        <f t="shared" si="166"/>
        <v>3.6</v>
      </c>
      <c r="U383" s="453">
        <f t="shared" si="167"/>
        <v>1.2000000000000002</v>
      </c>
      <c r="V383" s="451">
        <f t="shared" si="168"/>
        <v>2.4000000000000004</v>
      </c>
      <c r="W383" s="474">
        <f t="shared" si="169"/>
        <v>3.6</v>
      </c>
    </row>
    <row r="384" spans="1:23" outlineLevel="2" x14ac:dyDescent="0.2">
      <c r="A384" s="443" t="s">
        <v>315</v>
      </c>
      <c r="B384" s="430" t="s">
        <v>3</v>
      </c>
      <c r="C384" s="430" t="s">
        <v>8</v>
      </c>
      <c r="D384" s="430" t="s">
        <v>4</v>
      </c>
      <c r="E384" s="430" t="s">
        <v>5</v>
      </c>
      <c r="F384" s="430" t="s">
        <v>6</v>
      </c>
      <c r="G384" s="472">
        <v>24</v>
      </c>
      <c r="H384" s="430" t="s">
        <v>7</v>
      </c>
      <c r="I384" s="446">
        <v>1</v>
      </c>
      <c r="J384" s="446">
        <f t="shared" si="170"/>
        <v>0.4</v>
      </c>
      <c r="K384" s="447">
        <v>0</v>
      </c>
      <c r="L384" s="455">
        <f t="shared" si="164"/>
        <v>5.5555555555555552E-2</v>
      </c>
      <c r="M384" s="456">
        <f t="shared" si="165"/>
        <v>0</v>
      </c>
      <c r="N384" s="425">
        <v>3</v>
      </c>
      <c r="O384" s="450">
        <f t="shared" si="171"/>
        <v>3</v>
      </c>
      <c r="P384" s="451">
        <v>0</v>
      </c>
      <c r="Q384" s="425">
        <v>8</v>
      </c>
      <c r="R384" s="450">
        <f t="shared" si="172"/>
        <v>8</v>
      </c>
      <c r="S384" s="451">
        <v>0</v>
      </c>
      <c r="T384" s="473">
        <f t="shared" si="166"/>
        <v>4.4000000000000004</v>
      </c>
      <c r="U384" s="453">
        <f t="shared" si="167"/>
        <v>1.2000000000000002</v>
      </c>
      <c r="V384" s="451">
        <f t="shared" si="168"/>
        <v>3.2</v>
      </c>
      <c r="W384" s="474">
        <f t="shared" si="169"/>
        <v>4.4000000000000004</v>
      </c>
    </row>
    <row r="385" spans="1:29" outlineLevel="2" x14ac:dyDescent="0.2">
      <c r="A385" s="443" t="s">
        <v>390</v>
      </c>
      <c r="B385" s="430" t="s">
        <v>3</v>
      </c>
      <c r="C385" s="430" t="s">
        <v>8</v>
      </c>
      <c r="D385" s="430" t="s">
        <v>4</v>
      </c>
      <c r="E385" s="430" t="s">
        <v>5</v>
      </c>
      <c r="F385" s="430" t="s">
        <v>6</v>
      </c>
      <c r="G385" s="472">
        <v>24</v>
      </c>
      <c r="H385" s="430" t="s">
        <v>7</v>
      </c>
      <c r="I385" s="446">
        <v>1</v>
      </c>
      <c r="J385" s="446">
        <f t="shared" si="170"/>
        <v>0.4</v>
      </c>
      <c r="K385" s="447">
        <v>0</v>
      </c>
      <c r="L385" s="455">
        <f t="shared" si="164"/>
        <v>5.5555555555555552E-2</v>
      </c>
      <c r="M385" s="456">
        <f t="shared" si="165"/>
        <v>0</v>
      </c>
      <c r="N385" s="425">
        <v>2</v>
      </c>
      <c r="O385" s="450">
        <f t="shared" si="171"/>
        <v>2</v>
      </c>
      <c r="P385" s="451">
        <v>0</v>
      </c>
      <c r="Q385" s="425">
        <v>5</v>
      </c>
      <c r="R385" s="450">
        <f t="shared" si="172"/>
        <v>5</v>
      </c>
      <c r="S385" s="451">
        <v>0</v>
      </c>
      <c r="T385" s="473">
        <f t="shared" si="166"/>
        <v>2.8000000000000003</v>
      </c>
      <c r="U385" s="453">
        <f t="shared" si="167"/>
        <v>0.8</v>
      </c>
      <c r="V385" s="451">
        <f t="shared" si="168"/>
        <v>2</v>
      </c>
      <c r="W385" s="474">
        <f t="shared" si="169"/>
        <v>2.8000000000000003</v>
      </c>
      <c r="Y385" s="56"/>
      <c r="Z385" s="81"/>
      <c r="AA385" s="82"/>
    </row>
    <row r="386" spans="1:29" outlineLevel="2" x14ac:dyDescent="0.2">
      <c r="A386" s="443" t="s">
        <v>406</v>
      </c>
      <c r="B386" s="430" t="s">
        <v>3</v>
      </c>
      <c r="C386" s="430" t="s">
        <v>8</v>
      </c>
      <c r="D386" s="430" t="s">
        <v>4</v>
      </c>
      <c r="E386" s="430" t="s">
        <v>5</v>
      </c>
      <c r="F386" s="430" t="s">
        <v>6</v>
      </c>
      <c r="G386" s="472">
        <v>24</v>
      </c>
      <c r="H386" s="430" t="s">
        <v>7</v>
      </c>
      <c r="I386" s="446">
        <v>1</v>
      </c>
      <c r="J386" s="446">
        <f t="shared" si="170"/>
        <v>0.4</v>
      </c>
      <c r="K386" s="447">
        <v>0</v>
      </c>
      <c r="L386" s="455">
        <f t="shared" si="164"/>
        <v>5.5555555555555552E-2</v>
      </c>
      <c r="M386" s="456">
        <f t="shared" si="165"/>
        <v>0</v>
      </c>
      <c r="N386" s="425">
        <v>1</v>
      </c>
      <c r="O386" s="450">
        <f t="shared" si="171"/>
        <v>1</v>
      </c>
      <c r="P386" s="451">
        <v>0</v>
      </c>
      <c r="Q386" s="425">
        <v>3</v>
      </c>
      <c r="R386" s="450">
        <f t="shared" si="172"/>
        <v>3</v>
      </c>
      <c r="S386" s="451">
        <v>0</v>
      </c>
      <c r="T386" s="473">
        <f t="shared" si="166"/>
        <v>1.6</v>
      </c>
      <c r="U386" s="453">
        <f t="shared" si="167"/>
        <v>0.4</v>
      </c>
      <c r="V386" s="451">
        <f t="shared" si="168"/>
        <v>1.2000000000000002</v>
      </c>
      <c r="W386" s="474">
        <f t="shared" si="169"/>
        <v>1.6</v>
      </c>
      <c r="Y386" s="56"/>
      <c r="Z386" s="81"/>
      <c r="AA386" s="82"/>
    </row>
    <row r="387" spans="1:29" outlineLevel="2" x14ac:dyDescent="0.2">
      <c r="A387" s="471" t="s">
        <v>430</v>
      </c>
      <c r="B387" s="430" t="s">
        <v>3</v>
      </c>
      <c r="C387" s="430" t="s">
        <v>8</v>
      </c>
      <c r="D387" s="430" t="s">
        <v>4</v>
      </c>
      <c r="E387" s="430" t="s">
        <v>5</v>
      </c>
      <c r="F387" s="430" t="s">
        <v>6</v>
      </c>
      <c r="G387" s="472">
        <v>24</v>
      </c>
      <c r="H387" s="430" t="s">
        <v>7</v>
      </c>
      <c r="I387" s="446">
        <v>1</v>
      </c>
      <c r="J387" s="446">
        <f t="shared" si="170"/>
        <v>0.4</v>
      </c>
      <c r="K387" s="447">
        <v>0</v>
      </c>
      <c r="L387" s="455">
        <f t="shared" si="164"/>
        <v>5.5555555555555552E-2</v>
      </c>
      <c r="M387" s="456">
        <f t="shared" si="165"/>
        <v>0</v>
      </c>
      <c r="N387" s="425">
        <v>3</v>
      </c>
      <c r="O387" s="450">
        <f t="shared" si="171"/>
        <v>3</v>
      </c>
      <c r="P387" s="451">
        <v>0</v>
      </c>
      <c r="Q387" s="425">
        <v>3</v>
      </c>
      <c r="R387" s="450">
        <f t="shared" si="172"/>
        <v>3</v>
      </c>
      <c r="S387" s="451">
        <v>0</v>
      </c>
      <c r="T387" s="473">
        <f t="shared" si="166"/>
        <v>2.4000000000000004</v>
      </c>
      <c r="U387" s="453">
        <f t="shared" si="167"/>
        <v>1.2000000000000002</v>
      </c>
      <c r="V387" s="451">
        <f t="shared" si="168"/>
        <v>1.2000000000000002</v>
      </c>
      <c r="W387" s="474">
        <f t="shared" si="169"/>
        <v>2.4000000000000004</v>
      </c>
      <c r="Y387" s="56"/>
      <c r="Z387" s="81"/>
      <c r="AA387" s="82"/>
    </row>
    <row r="388" spans="1:29" outlineLevel="2" x14ac:dyDescent="0.2">
      <c r="A388" s="443" t="s">
        <v>473</v>
      </c>
      <c r="B388" s="430" t="s">
        <v>3</v>
      </c>
      <c r="C388" s="430" t="s">
        <v>8</v>
      </c>
      <c r="D388" s="430" t="s">
        <v>4</v>
      </c>
      <c r="E388" s="430" t="s">
        <v>5</v>
      </c>
      <c r="F388" s="430" t="s">
        <v>6</v>
      </c>
      <c r="G388" s="472">
        <v>24</v>
      </c>
      <c r="H388" s="430" t="s">
        <v>7</v>
      </c>
      <c r="I388" s="446">
        <v>1</v>
      </c>
      <c r="J388" s="446">
        <f t="shared" si="170"/>
        <v>0.4</v>
      </c>
      <c r="K388" s="447">
        <v>0</v>
      </c>
      <c r="L388" s="455">
        <f t="shared" si="164"/>
        <v>5.5555555555555552E-2</v>
      </c>
      <c r="M388" s="456">
        <f t="shared" si="165"/>
        <v>0</v>
      </c>
      <c r="N388" s="425">
        <v>0</v>
      </c>
      <c r="O388" s="450">
        <f t="shared" si="171"/>
        <v>0</v>
      </c>
      <c r="P388" s="451">
        <v>0</v>
      </c>
      <c r="Q388" s="425">
        <v>2</v>
      </c>
      <c r="R388" s="450">
        <f t="shared" si="172"/>
        <v>2</v>
      </c>
      <c r="S388" s="451">
        <v>0</v>
      </c>
      <c r="T388" s="473">
        <f t="shared" si="166"/>
        <v>0.8</v>
      </c>
      <c r="U388" s="453">
        <f t="shared" si="167"/>
        <v>0</v>
      </c>
      <c r="V388" s="451">
        <f t="shared" si="168"/>
        <v>0.8</v>
      </c>
      <c r="W388" s="474">
        <f t="shared" si="169"/>
        <v>0.8</v>
      </c>
      <c r="Y388" s="56"/>
      <c r="Z388" s="81"/>
      <c r="AA388" s="82"/>
    </row>
    <row r="389" spans="1:29" outlineLevel="2" x14ac:dyDescent="0.2">
      <c r="A389" s="443" t="s">
        <v>586</v>
      </c>
      <c r="B389" s="430" t="s">
        <v>3</v>
      </c>
      <c r="C389" s="430" t="s">
        <v>8</v>
      </c>
      <c r="D389" s="430" t="s">
        <v>424</v>
      </c>
      <c r="E389" s="430" t="s">
        <v>425</v>
      </c>
      <c r="F389" s="430" t="s">
        <v>426</v>
      </c>
      <c r="G389" s="472">
        <v>6</v>
      </c>
      <c r="H389" s="430" t="s">
        <v>32</v>
      </c>
      <c r="I389" s="446">
        <v>1</v>
      </c>
      <c r="J389" s="446">
        <f>(9+$Y$30)*I389</f>
        <v>13.5</v>
      </c>
      <c r="K389" s="447">
        <v>4.5</v>
      </c>
      <c r="L389" s="455">
        <f t="shared" si="164"/>
        <v>7.5</v>
      </c>
      <c r="M389" s="456">
        <f t="shared" si="165"/>
        <v>2.5</v>
      </c>
      <c r="N389" s="425">
        <v>0</v>
      </c>
      <c r="O389" s="450">
        <v>0</v>
      </c>
      <c r="P389" s="451">
        <v>0</v>
      </c>
      <c r="Q389" s="425">
        <v>12</v>
      </c>
      <c r="R389" s="450">
        <v>0.4</v>
      </c>
      <c r="S389" s="451">
        <v>0.8</v>
      </c>
      <c r="T389" s="473">
        <f t="shared" si="166"/>
        <v>9</v>
      </c>
      <c r="U389" s="453">
        <f t="shared" si="167"/>
        <v>0</v>
      </c>
      <c r="V389" s="451">
        <f t="shared" si="168"/>
        <v>9</v>
      </c>
      <c r="W389" s="474">
        <f t="shared" si="169"/>
        <v>9</v>
      </c>
    </row>
    <row r="390" spans="1:29" outlineLevel="2" x14ac:dyDescent="0.2">
      <c r="A390" s="443" t="s">
        <v>586</v>
      </c>
      <c r="B390" s="430" t="s">
        <v>3</v>
      </c>
      <c r="C390" s="430" t="s">
        <v>8</v>
      </c>
      <c r="D390" s="430" t="s">
        <v>427</v>
      </c>
      <c r="E390" s="430" t="s">
        <v>428</v>
      </c>
      <c r="F390" s="430" t="s">
        <v>429</v>
      </c>
      <c r="G390" s="472">
        <v>3</v>
      </c>
      <c r="H390" s="430" t="s">
        <v>32</v>
      </c>
      <c r="I390" s="446">
        <v>1</v>
      </c>
      <c r="J390" s="446">
        <f>(4.5+$Y$30)*I390</f>
        <v>9</v>
      </c>
      <c r="K390" s="447">
        <v>0</v>
      </c>
      <c r="L390" s="455">
        <f t="shared" si="164"/>
        <v>10</v>
      </c>
      <c r="M390" s="456">
        <f t="shared" si="165"/>
        <v>0</v>
      </c>
      <c r="N390" s="425">
        <v>0</v>
      </c>
      <c r="O390" s="450">
        <v>0</v>
      </c>
      <c r="P390" s="451">
        <v>0</v>
      </c>
      <c r="Q390" s="425">
        <v>40</v>
      </c>
      <c r="R390" s="450">
        <v>2</v>
      </c>
      <c r="S390" s="451">
        <v>0</v>
      </c>
      <c r="T390" s="473">
        <f t="shared" si="166"/>
        <v>18</v>
      </c>
      <c r="U390" s="453">
        <f t="shared" si="167"/>
        <v>0</v>
      </c>
      <c r="V390" s="451">
        <f t="shared" si="168"/>
        <v>18</v>
      </c>
      <c r="W390" s="474">
        <f t="shared" si="169"/>
        <v>18</v>
      </c>
    </row>
    <row r="391" spans="1:29" outlineLevel="2" x14ac:dyDescent="0.2">
      <c r="A391" s="471" t="s">
        <v>74</v>
      </c>
      <c r="B391" s="430" t="s">
        <v>3</v>
      </c>
      <c r="C391" s="430" t="s">
        <v>8</v>
      </c>
      <c r="D391" s="430" t="s">
        <v>29</v>
      </c>
      <c r="E391" s="430" t="s">
        <v>30</v>
      </c>
      <c r="F391" s="430" t="s">
        <v>31</v>
      </c>
      <c r="G391" s="472">
        <v>12</v>
      </c>
      <c r="H391" s="430" t="s">
        <v>32</v>
      </c>
      <c r="I391" s="446">
        <v>1</v>
      </c>
      <c r="J391" s="446">
        <f t="shared" ref="J391:J399" si="173">$Y$27</f>
        <v>0.06</v>
      </c>
      <c r="K391" s="447">
        <v>0</v>
      </c>
      <c r="L391" s="455">
        <f t="shared" si="164"/>
        <v>1.6666666666666666E-2</v>
      </c>
      <c r="M391" s="456">
        <f t="shared" si="165"/>
        <v>0</v>
      </c>
      <c r="N391" s="425">
        <v>5</v>
      </c>
      <c r="O391" s="450">
        <f t="shared" ref="O391:O399" si="174">N391</f>
        <v>5</v>
      </c>
      <c r="P391" s="451">
        <v>0</v>
      </c>
      <c r="Q391" s="425">
        <v>3</v>
      </c>
      <c r="R391" s="450">
        <f t="shared" ref="R391:R399" si="175">Q391</f>
        <v>3</v>
      </c>
      <c r="S391" s="451">
        <v>0</v>
      </c>
      <c r="T391" s="473">
        <f t="shared" si="166"/>
        <v>0.48</v>
      </c>
      <c r="U391" s="453">
        <f t="shared" si="167"/>
        <v>0.3</v>
      </c>
      <c r="V391" s="451">
        <f t="shared" si="168"/>
        <v>0.18</v>
      </c>
      <c r="W391" s="474">
        <f t="shared" si="169"/>
        <v>0.48</v>
      </c>
    </row>
    <row r="392" spans="1:29" outlineLevel="2" x14ac:dyDescent="0.2">
      <c r="A392" s="443" t="s">
        <v>117</v>
      </c>
      <c r="B392" s="430" t="s">
        <v>3</v>
      </c>
      <c r="C392" s="430" t="s">
        <v>8</v>
      </c>
      <c r="D392" s="430" t="s">
        <v>29</v>
      </c>
      <c r="E392" s="430" t="s">
        <v>30</v>
      </c>
      <c r="F392" s="430" t="s">
        <v>31</v>
      </c>
      <c r="G392" s="472">
        <v>12</v>
      </c>
      <c r="H392" s="430" t="s">
        <v>32</v>
      </c>
      <c r="I392" s="446">
        <v>1</v>
      </c>
      <c r="J392" s="446">
        <f t="shared" si="173"/>
        <v>0.06</v>
      </c>
      <c r="K392" s="447">
        <v>0</v>
      </c>
      <c r="L392" s="455">
        <f t="shared" si="164"/>
        <v>1.6666666666666666E-2</v>
      </c>
      <c r="M392" s="456">
        <f t="shared" si="165"/>
        <v>0</v>
      </c>
      <c r="N392" s="425">
        <v>0</v>
      </c>
      <c r="O392" s="450">
        <f t="shared" si="174"/>
        <v>0</v>
      </c>
      <c r="P392" s="451">
        <v>0</v>
      </c>
      <c r="Q392" s="425">
        <v>2</v>
      </c>
      <c r="R392" s="450">
        <f t="shared" si="175"/>
        <v>2</v>
      </c>
      <c r="S392" s="451">
        <v>0</v>
      </c>
      <c r="T392" s="473">
        <f t="shared" si="166"/>
        <v>0.12</v>
      </c>
      <c r="U392" s="453">
        <f t="shared" si="167"/>
        <v>0</v>
      </c>
      <c r="V392" s="451">
        <f t="shared" si="168"/>
        <v>0.12</v>
      </c>
      <c r="W392" s="474">
        <f t="shared" si="169"/>
        <v>0.12</v>
      </c>
    </row>
    <row r="393" spans="1:29" outlineLevel="2" x14ac:dyDescent="0.2">
      <c r="A393" s="443" t="s">
        <v>230</v>
      </c>
      <c r="B393" s="430" t="s">
        <v>3</v>
      </c>
      <c r="C393" s="430" t="s">
        <v>8</v>
      </c>
      <c r="D393" s="430" t="s">
        <v>29</v>
      </c>
      <c r="E393" s="430" t="s">
        <v>30</v>
      </c>
      <c r="F393" s="430" t="s">
        <v>31</v>
      </c>
      <c r="G393" s="472">
        <v>12</v>
      </c>
      <c r="H393" s="430" t="s">
        <v>32</v>
      </c>
      <c r="I393" s="446">
        <v>1</v>
      </c>
      <c r="J393" s="446">
        <f t="shared" si="173"/>
        <v>0.06</v>
      </c>
      <c r="K393" s="447">
        <v>0</v>
      </c>
      <c r="L393" s="455">
        <f t="shared" si="164"/>
        <v>1.6666666666666666E-2</v>
      </c>
      <c r="M393" s="456">
        <f t="shared" si="165"/>
        <v>0</v>
      </c>
      <c r="N393" s="425">
        <v>3</v>
      </c>
      <c r="O393" s="450">
        <f t="shared" si="174"/>
        <v>3</v>
      </c>
      <c r="P393" s="451">
        <v>0</v>
      </c>
      <c r="Q393" s="425">
        <v>1</v>
      </c>
      <c r="R393" s="450">
        <f t="shared" si="175"/>
        <v>1</v>
      </c>
      <c r="S393" s="451">
        <v>0</v>
      </c>
      <c r="T393" s="473">
        <f t="shared" si="166"/>
        <v>0.24</v>
      </c>
      <c r="U393" s="453">
        <f t="shared" si="167"/>
        <v>0.18</v>
      </c>
      <c r="V393" s="451">
        <f t="shared" si="168"/>
        <v>0.06</v>
      </c>
      <c r="W393" s="474">
        <f t="shared" si="169"/>
        <v>0.24</v>
      </c>
    </row>
    <row r="394" spans="1:29" outlineLevel="2" x14ac:dyDescent="0.2">
      <c r="A394" s="443" t="s">
        <v>279</v>
      </c>
      <c r="B394" s="430" t="s">
        <v>3</v>
      </c>
      <c r="C394" s="430" t="s">
        <v>8</v>
      </c>
      <c r="D394" s="430" t="s">
        <v>29</v>
      </c>
      <c r="E394" s="430" t="s">
        <v>30</v>
      </c>
      <c r="F394" s="430" t="s">
        <v>31</v>
      </c>
      <c r="G394" s="472">
        <v>12</v>
      </c>
      <c r="H394" s="430" t="s">
        <v>32</v>
      </c>
      <c r="I394" s="446">
        <v>1</v>
      </c>
      <c r="J394" s="446">
        <f t="shared" si="173"/>
        <v>0.06</v>
      </c>
      <c r="K394" s="447">
        <v>0</v>
      </c>
      <c r="L394" s="455">
        <f t="shared" si="164"/>
        <v>1.6666666666666666E-2</v>
      </c>
      <c r="M394" s="456">
        <f t="shared" si="165"/>
        <v>0</v>
      </c>
      <c r="N394" s="425">
        <v>0</v>
      </c>
      <c r="O394" s="450">
        <f t="shared" si="174"/>
        <v>0</v>
      </c>
      <c r="P394" s="451">
        <v>0</v>
      </c>
      <c r="Q394" s="425">
        <v>5</v>
      </c>
      <c r="R394" s="450">
        <f t="shared" si="175"/>
        <v>5</v>
      </c>
      <c r="S394" s="451">
        <v>0</v>
      </c>
      <c r="T394" s="473">
        <f t="shared" si="166"/>
        <v>0.3</v>
      </c>
      <c r="U394" s="453">
        <f t="shared" si="167"/>
        <v>0</v>
      </c>
      <c r="V394" s="451">
        <f t="shared" si="168"/>
        <v>0.3</v>
      </c>
      <c r="W394" s="474">
        <f t="shared" si="169"/>
        <v>0.3</v>
      </c>
    </row>
    <row r="395" spans="1:29" outlineLevel="2" x14ac:dyDescent="0.2">
      <c r="A395" s="443" t="s">
        <v>315</v>
      </c>
      <c r="B395" s="430" t="s">
        <v>3</v>
      </c>
      <c r="C395" s="430" t="s">
        <v>8</v>
      </c>
      <c r="D395" s="430" t="s">
        <v>29</v>
      </c>
      <c r="E395" s="430" t="s">
        <v>30</v>
      </c>
      <c r="F395" s="430" t="s">
        <v>31</v>
      </c>
      <c r="G395" s="472">
        <v>12</v>
      </c>
      <c r="H395" s="430" t="s">
        <v>32</v>
      </c>
      <c r="I395" s="446">
        <v>1</v>
      </c>
      <c r="J395" s="446">
        <f t="shared" si="173"/>
        <v>0.06</v>
      </c>
      <c r="K395" s="447">
        <v>0</v>
      </c>
      <c r="L395" s="455">
        <f t="shared" si="164"/>
        <v>1.6666666666666666E-2</v>
      </c>
      <c r="M395" s="456">
        <f t="shared" si="165"/>
        <v>0</v>
      </c>
      <c r="N395" s="425">
        <v>5</v>
      </c>
      <c r="O395" s="450">
        <f t="shared" si="174"/>
        <v>5</v>
      </c>
      <c r="P395" s="451">
        <v>0</v>
      </c>
      <c r="Q395" s="425">
        <v>4</v>
      </c>
      <c r="R395" s="450">
        <f t="shared" si="175"/>
        <v>4</v>
      </c>
      <c r="S395" s="451">
        <v>0</v>
      </c>
      <c r="T395" s="473">
        <f t="shared" si="166"/>
        <v>0.54</v>
      </c>
      <c r="U395" s="453">
        <f t="shared" si="167"/>
        <v>0.3</v>
      </c>
      <c r="V395" s="451">
        <f t="shared" si="168"/>
        <v>0.24</v>
      </c>
      <c r="W395" s="474">
        <f t="shared" si="169"/>
        <v>0.54</v>
      </c>
    </row>
    <row r="396" spans="1:29" outlineLevel="2" x14ac:dyDescent="0.2">
      <c r="A396" s="443" t="s">
        <v>390</v>
      </c>
      <c r="B396" s="430" t="s">
        <v>3</v>
      </c>
      <c r="C396" s="430" t="s">
        <v>8</v>
      </c>
      <c r="D396" s="430" t="s">
        <v>29</v>
      </c>
      <c r="E396" s="430" t="s">
        <v>30</v>
      </c>
      <c r="F396" s="430" t="s">
        <v>31</v>
      </c>
      <c r="G396" s="472">
        <v>12</v>
      </c>
      <c r="H396" s="430" t="s">
        <v>32</v>
      </c>
      <c r="I396" s="446">
        <v>1</v>
      </c>
      <c r="J396" s="446">
        <f t="shared" si="173"/>
        <v>0.06</v>
      </c>
      <c r="K396" s="447">
        <v>0</v>
      </c>
      <c r="L396" s="455">
        <f t="shared" si="164"/>
        <v>1.6666666666666666E-2</v>
      </c>
      <c r="M396" s="456">
        <f t="shared" si="165"/>
        <v>0</v>
      </c>
      <c r="N396" s="425">
        <v>5</v>
      </c>
      <c r="O396" s="450">
        <f t="shared" si="174"/>
        <v>5</v>
      </c>
      <c r="P396" s="451">
        <v>0</v>
      </c>
      <c r="Q396" s="425">
        <v>3</v>
      </c>
      <c r="R396" s="450">
        <f t="shared" si="175"/>
        <v>3</v>
      </c>
      <c r="S396" s="451">
        <v>0</v>
      </c>
      <c r="T396" s="473">
        <f t="shared" si="166"/>
        <v>0.48</v>
      </c>
      <c r="U396" s="453">
        <f t="shared" si="167"/>
        <v>0.3</v>
      </c>
      <c r="V396" s="451">
        <f t="shared" si="168"/>
        <v>0.18</v>
      </c>
      <c r="W396" s="474">
        <f t="shared" si="169"/>
        <v>0.48</v>
      </c>
    </row>
    <row r="397" spans="1:29" outlineLevel="2" x14ac:dyDescent="0.2">
      <c r="A397" s="443" t="s">
        <v>406</v>
      </c>
      <c r="B397" s="430" t="s">
        <v>3</v>
      </c>
      <c r="C397" s="430" t="s">
        <v>8</v>
      </c>
      <c r="D397" s="430" t="s">
        <v>29</v>
      </c>
      <c r="E397" s="430" t="s">
        <v>30</v>
      </c>
      <c r="F397" s="430" t="s">
        <v>31</v>
      </c>
      <c r="G397" s="472">
        <v>12</v>
      </c>
      <c r="H397" s="430" t="s">
        <v>32</v>
      </c>
      <c r="I397" s="446">
        <v>1</v>
      </c>
      <c r="J397" s="446">
        <f t="shared" si="173"/>
        <v>0.06</v>
      </c>
      <c r="K397" s="447">
        <v>0</v>
      </c>
      <c r="L397" s="455">
        <f t="shared" si="164"/>
        <v>1.6666666666666666E-2</v>
      </c>
      <c r="M397" s="456">
        <f t="shared" si="165"/>
        <v>0</v>
      </c>
      <c r="N397" s="425">
        <v>1</v>
      </c>
      <c r="O397" s="450">
        <f t="shared" si="174"/>
        <v>1</v>
      </c>
      <c r="P397" s="451">
        <v>0</v>
      </c>
      <c r="Q397" s="425">
        <v>1</v>
      </c>
      <c r="R397" s="450">
        <f t="shared" si="175"/>
        <v>1</v>
      </c>
      <c r="S397" s="451">
        <v>0</v>
      </c>
      <c r="T397" s="473">
        <f t="shared" si="166"/>
        <v>0.12</v>
      </c>
      <c r="U397" s="453">
        <f t="shared" si="167"/>
        <v>0.06</v>
      </c>
      <c r="V397" s="451">
        <f t="shared" si="168"/>
        <v>0.06</v>
      </c>
      <c r="W397" s="474">
        <f t="shared" si="169"/>
        <v>0.12</v>
      </c>
    </row>
    <row r="398" spans="1:29" outlineLevel="2" x14ac:dyDescent="0.2">
      <c r="A398" s="443" t="s">
        <v>473</v>
      </c>
      <c r="B398" s="430" t="s">
        <v>3</v>
      </c>
      <c r="C398" s="430" t="s">
        <v>8</v>
      </c>
      <c r="D398" s="430" t="s">
        <v>29</v>
      </c>
      <c r="E398" s="430" t="s">
        <v>30</v>
      </c>
      <c r="F398" s="430" t="s">
        <v>31</v>
      </c>
      <c r="G398" s="472">
        <v>12</v>
      </c>
      <c r="H398" s="430" t="s">
        <v>32</v>
      </c>
      <c r="I398" s="446">
        <v>1</v>
      </c>
      <c r="J398" s="446">
        <f t="shared" si="173"/>
        <v>0.06</v>
      </c>
      <c r="K398" s="447">
        <v>0</v>
      </c>
      <c r="L398" s="455">
        <f t="shared" si="164"/>
        <v>1.6666666666666666E-2</v>
      </c>
      <c r="M398" s="456">
        <f t="shared" si="165"/>
        <v>0</v>
      </c>
      <c r="N398" s="425">
        <v>0</v>
      </c>
      <c r="O398" s="450">
        <f t="shared" si="174"/>
        <v>0</v>
      </c>
      <c r="P398" s="451">
        <v>0</v>
      </c>
      <c r="Q398" s="425">
        <v>1</v>
      </c>
      <c r="R398" s="450">
        <f t="shared" si="175"/>
        <v>1</v>
      </c>
      <c r="S398" s="451">
        <v>0</v>
      </c>
      <c r="T398" s="473">
        <f t="shared" si="166"/>
        <v>0.06</v>
      </c>
      <c r="U398" s="453">
        <f t="shared" si="167"/>
        <v>0</v>
      </c>
      <c r="V398" s="451">
        <f t="shared" si="168"/>
        <v>0.06</v>
      </c>
      <c r="W398" s="474">
        <f t="shared" si="169"/>
        <v>0.06</v>
      </c>
    </row>
    <row r="399" spans="1:29" outlineLevel="2" x14ac:dyDescent="0.2">
      <c r="A399" s="443" t="s">
        <v>556</v>
      </c>
      <c r="B399" s="430" t="s">
        <v>3</v>
      </c>
      <c r="C399" s="430" t="s">
        <v>8</v>
      </c>
      <c r="D399" s="430" t="s">
        <v>29</v>
      </c>
      <c r="E399" s="430" t="s">
        <v>30</v>
      </c>
      <c r="F399" s="430" t="s">
        <v>31</v>
      </c>
      <c r="G399" s="472">
        <v>12</v>
      </c>
      <c r="H399" s="430" t="s">
        <v>32</v>
      </c>
      <c r="I399" s="446">
        <v>1</v>
      </c>
      <c r="J399" s="446">
        <f t="shared" si="173"/>
        <v>0.06</v>
      </c>
      <c r="K399" s="447">
        <v>0</v>
      </c>
      <c r="L399" s="455">
        <f t="shared" si="164"/>
        <v>1.6666666666666666E-2</v>
      </c>
      <c r="M399" s="456">
        <f t="shared" si="165"/>
        <v>0</v>
      </c>
      <c r="N399" s="425">
        <v>0</v>
      </c>
      <c r="O399" s="450">
        <f t="shared" si="174"/>
        <v>0</v>
      </c>
      <c r="P399" s="451">
        <v>0</v>
      </c>
      <c r="Q399" s="425">
        <v>1</v>
      </c>
      <c r="R399" s="450">
        <f t="shared" si="175"/>
        <v>1</v>
      </c>
      <c r="S399" s="451">
        <v>0</v>
      </c>
      <c r="T399" s="473">
        <f t="shared" si="166"/>
        <v>0.06</v>
      </c>
      <c r="U399" s="453">
        <f t="shared" si="167"/>
        <v>0</v>
      </c>
      <c r="V399" s="451">
        <f t="shared" si="168"/>
        <v>0.06</v>
      </c>
      <c r="W399" s="474">
        <f t="shared" si="169"/>
        <v>0.06</v>
      </c>
    </row>
    <row r="400" spans="1:29" s="45" customFormat="1" outlineLevel="2" x14ac:dyDescent="0.2">
      <c r="A400" s="443" t="s">
        <v>33</v>
      </c>
      <c r="B400" s="430" t="s">
        <v>24</v>
      </c>
      <c r="C400" s="430" t="s">
        <v>8</v>
      </c>
      <c r="D400" s="430" t="s">
        <v>25</v>
      </c>
      <c r="E400" s="430" t="s">
        <v>26</v>
      </c>
      <c r="F400" s="430" t="s">
        <v>27</v>
      </c>
      <c r="G400" s="472">
        <v>6</v>
      </c>
      <c r="H400" s="430" t="s">
        <v>28</v>
      </c>
      <c r="I400" s="446">
        <v>0</v>
      </c>
      <c r="J400" s="446">
        <f t="shared" ref="J400:J409" si="176">21*I400</f>
        <v>0</v>
      </c>
      <c r="K400" s="447">
        <v>4</v>
      </c>
      <c r="L400" s="455">
        <f t="shared" si="164"/>
        <v>0</v>
      </c>
      <c r="M400" s="456">
        <f t="shared" si="165"/>
        <v>2.2222222222222223</v>
      </c>
      <c r="N400" s="425">
        <v>0</v>
      </c>
      <c r="O400" s="450">
        <v>0</v>
      </c>
      <c r="P400" s="451">
        <v>0</v>
      </c>
      <c r="Q400" s="425">
        <v>30</v>
      </c>
      <c r="R400" s="450">
        <v>1</v>
      </c>
      <c r="S400" s="451">
        <v>1</v>
      </c>
      <c r="T400" s="473">
        <f t="shared" si="166"/>
        <v>4</v>
      </c>
      <c r="U400" s="453">
        <f t="shared" si="167"/>
        <v>0</v>
      </c>
      <c r="V400" s="451">
        <f t="shared" si="168"/>
        <v>4</v>
      </c>
      <c r="W400" s="474">
        <f t="shared" si="169"/>
        <v>4</v>
      </c>
      <c r="X400" s="64"/>
      <c r="Y400" s="64"/>
      <c r="Z400" s="103"/>
      <c r="AA400" s="83"/>
      <c r="AB400" s="83"/>
      <c r="AC400" s="103"/>
    </row>
    <row r="401" spans="1:29" s="45" customFormat="1" outlineLevel="2" x14ac:dyDescent="0.2">
      <c r="A401" s="443" t="s">
        <v>74</v>
      </c>
      <c r="B401" s="430" t="s">
        <v>24</v>
      </c>
      <c r="C401" s="430" t="s">
        <v>8</v>
      </c>
      <c r="D401" s="430" t="s">
        <v>25</v>
      </c>
      <c r="E401" s="430" t="s">
        <v>26</v>
      </c>
      <c r="F401" s="430" t="s">
        <v>27</v>
      </c>
      <c r="G401" s="472">
        <v>6</v>
      </c>
      <c r="H401" s="430" t="s">
        <v>28</v>
      </c>
      <c r="I401" s="446">
        <v>0.28560000000000002</v>
      </c>
      <c r="J401" s="446">
        <f t="shared" si="176"/>
        <v>5.9976000000000003</v>
      </c>
      <c r="K401" s="447">
        <v>10</v>
      </c>
      <c r="L401" s="455">
        <f t="shared" si="164"/>
        <v>3.3320000000000003</v>
      </c>
      <c r="M401" s="456">
        <f t="shared" si="165"/>
        <v>5.5555555555555562</v>
      </c>
      <c r="N401" s="425">
        <v>0</v>
      </c>
      <c r="O401" s="450">
        <v>0</v>
      </c>
      <c r="P401" s="451">
        <v>0</v>
      </c>
      <c r="Q401" s="425">
        <v>30</v>
      </c>
      <c r="R401" s="450">
        <v>1</v>
      </c>
      <c r="S401" s="451">
        <v>1</v>
      </c>
      <c r="T401" s="473">
        <f t="shared" si="166"/>
        <v>15.9976</v>
      </c>
      <c r="U401" s="453">
        <f t="shared" si="167"/>
        <v>0</v>
      </c>
      <c r="V401" s="451">
        <f t="shared" si="168"/>
        <v>15.9976</v>
      </c>
      <c r="W401" s="474">
        <f t="shared" si="169"/>
        <v>15.9976</v>
      </c>
      <c r="X401" s="64"/>
      <c r="Y401" s="64"/>
      <c r="Z401" s="103"/>
      <c r="AA401" s="83"/>
      <c r="AB401" s="83"/>
      <c r="AC401" s="103"/>
    </row>
    <row r="402" spans="1:29" s="45" customFormat="1" outlineLevel="2" x14ac:dyDescent="0.2">
      <c r="A402" s="443" t="s">
        <v>117</v>
      </c>
      <c r="B402" s="430" t="s">
        <v>24</v>
      </c>
      <c r="C402" s="430" t="s">
        <v>8</v>
      </c>
      <c r="D402" s="430" t="s">
        <v>25</v>
      </c>
      <c r="E402" s="430" t="s">
        <v>26</v>
      </c>
      <c r="F402" s="430" t="s">
        <v>27</v>
      </c>
      <c r="G402" s="472">
        <v>6</v>
      </c>
      <c r="H402" s="430" t="s">
        <v>28</v>
      </c>
      <c r="I402" s="446">
        <v>0.1429</v>
      </c>
      <c r="J402" s="446">
        <f t="shared" si="176"/>
        <v>3.0009000000000001</v>
      </c>
      <c r="K402" s="447">
        <v>6</v>
      </c>
      <c r="L402" s="455">
        <f t="shared" si="164"/>
        <v>1.6671666666666667</v>
      </c>
      <c r="M402" s="456">
        <f t="shared" si="165"/>
        <v>3.3333333333333335</v>
      </c>
      <c r="N402" s="425">
        <v>0</v>
      </c>
      <c r="O402" s="450">
        <v>0</v>
      </c>
      <c r="P402" s="451">
        <v>0</v>
      </c>
      <c r="Q402" s="425">
        <v>30</v>
      </c>
      <c r="R402" s="450">
        <v>1</v>
      </c>
      <c r="S402" s="451">
        <v>1</v>
      </c>
      <c r="T402" s="473">
        <f t="shared" si="166"/>
        <v>9.0008999999999997</v>
      </c>
      <c r="U402" s="453">
        <f t="shared" si="167"/>
        <v>0</v>
      </c>
      <c r="V402" s="451">
        <f t="shared" si="168"/>
        <v>9.0008999999999997</v>
      </c>
      <c r="W402" s="474">
        <f t="shared" si="169"/>
        <v>9.0008999999999997</v>
      </c>
      <c r="X402" s="64"/>
      <c r="Y402" s="64"/>
      <c r="Z402" s="103"/>
      <c r="AA402" s="83"/>
      <c r="AB402" s="83"/>
      <c r="AC402" s="103"/>
    </row>
    <row r="403" spans="1:29" s="45" customFormat="1" outlineLevel="2" x14ac:dyDescent="0.2">
      <c r="A403" s="443" t="s">
        <v>311</v>
      </c>
      <c r="B403" s="430" t="s">
        <v>24</v>
      </c>
      <c r="C403" s="430" t="s">
        <v>8</v>
      </c>
      <c r="D403" s="430" t="s">
        <v>25</v>
      </c>
      <c r="E403" s="430" t="s">
        <v>26</v>
      </c>
      <c r="F403" s="430" t="s">
        <v>27</v>
      </c>
      <c r="G403" s="472">
        <v>6</v>
      </c>
      <c r="H403" s="430" t="s">
        <v>28</v>
      </c>
      <c r="I403" s="446">
        <v>0</v>
      </c>
      <c r="J403" s="446">
        <f t="shared" si="176"/>
        <v>0</v>
      </c>
      <c r="K403" s="447">
        <v>4</v>
      </c>
      <c r="L403" s="455">
        <f t="shared" si="164"/>
        <v>0</v>
      </c>
      <c r="M403" s="456">
        <f t="shared" si="165"/>
        <v>2.2222222222222223</v>
      </c>
      <c r="N403" s="425">
        <v>0</v>
      </c>
      <c r="O403" s="450">
        <v>0</v>
      </c>
      <c r="P403" s="451">
        <v>0</v>
      </c>
      <c r="Q403" s="425">
        <v>30</v>
      </c>
      <c r="R403" s="450">
        <v>1</v>
      </c>
      <c r="S403" s="451">
        <v>1</v>
      </c>
      <c r="T403" s="473">
        <f t="shared" si="166"/>
        <v>4</v>
      </c>
      <c r="U403" s="453">
        <f t="shared" si="167"/>
        <v>0</v>
      </c>
      <c r="V403" s="451">
        <f t="shared" si="168"/>
        <v>4</v>
      </c>
      <c r="W403" s="474">
        <f t="shared" si="169"/>
        <v>4</v>
      </c>
      <c r="X403" s="64"/>
      <c r="Y403" s="64"/>
      <c r="Z403" s="103"/>
      <c r="AA403" s="83"/>
      <c r="AB403" s="83"/>
      <c r="AC403" s="103"/>
    </row>
    <row r="404" spans="1:29" s="45" customFormat="1" outlineLevel="2" x14ac:dyDescent="0.2">
      <c r="A404" s="443" t="s">
        <v>315</v>
      </c>
      <c r="B404" s="430" t="s">
        <v>24</v>
      </c>
      <c r="C404" s="430" t="s">
        <v>8</v>
      </c>
      <c r="D404" s="430" t="s">
        <v>25</v>
      </c>
      <c r="E404" s="430" t="s">
        <v>26</v>
      </c>
      <c r="F404" s="430" t="s">
        <v>27</v>
      </c>
      <c r="G404" s="472">
        <v>6</v>
      </c>
      <c r="H404" s="430" t="s">
        <v>28</v>
      </c>
      <c r="I404" s="446">
        <v>0</v>
      </c>
      <c r="J404" s="446">
        <f>21*I404</f>
        <v>0</v>
      </c>
      <c r="K404" s="447">
        <v>3</v>
      </c>
      <c r="L404" s="455">
        <f>J404*10/3/G404</f>
        <v>0</v>
      </c>
      <c r="M404" s="456">
        <f>K404*10/3/G404</f>
        <v>1.6666666666666667</v>
      </c>
      <c r="N404" s="425">
        <v>0</v>
      </c>
      <c r="O404" s="450">
        <v>0</v>
      </c>
      <c r="P404" s="451">
        <v>0</v>
      </c>
      <c r="Q404" s="425">
        <v>30</v>
      </c>
      <c r="R404" s="450">
        <v>1</v>
      </c>
      <c r="S404" s="451">
        <v>1</v>
      </c>
      <c r="T404" s="473">
        <f>J404*(O404+R404)+K404*(P404+S404)</f>
        <v>3</v>
      </c>
      <c r="U404" s="453">
        <f>J404*O404+K404*P404</f>
        <v>0</v>
      </c>
      <c r="V404" s="451">
        <f>J404*R404+K404*S404</f>
        <v>3</v>
      </c>
      <c r="W404" s="474">
        <f>T404</f>
        <v>3</v>
      </c>
      <c r="X404" s="64"/>
      <c r="Y404" s="64"/>
      <c r="Z404" s="103"/>
      <c r="AA404" s="83"/>
      <c r="AB404" s="83"/>
      <c r="AC404" s="103"/>
    </row>
    <row r="405" spans="1:29" s="45" customFormat="1" outlineLevel="2" x14ac:dyDescent="0.2">
      <c r="A405" s="443" t="s">
        <v>390</v>
      </c>
      <c r="B405" s="430" t="s">
        <v>24</v>
      </c>
      <c r="C405" s="430" t="s">
        <v>8</v>
      </c>
      <c r="D405" s="430" t="s">
        <v>25</v>
      </c>
      <c r="E405" s="430" t="s">
        <v>26</v>
      </c>
      <c r="F405" s="430" t="s">
        <v>27</v>
      </c>
      <c r="G405" s="472">
        <v>6</v>
      </c>
      <c r="H405" s="430" t="s">
        <v>28</v>
      </c>
      <c r="I405" s="446">
        <v>0.1429</v>
      </c>
      <c r="J405" s="446">
        <f t="shared" si="176"/>
        <v>3.0009000000000001</v>
      </c>
      <c r="K405" s="447">
        <v>0</v>
      </c>
      <c r="L405" s="455">
        <f t="shared" si="164"/>
        <v>1.6671666666666667</v>
      </c>
      <c r="M405" s="456">
        <f t="shared" si="165"/>
        <v>0</v>
      </c>
      <c r="N405" s="425">
        <v>0</v>
      </c>
      <c r="O405" s="450">
        <v>0</v>
      </c>
      <c r="P405" s="451">
        <v>0</v>
      </c>
      <c r="Q405" s="425">
        <v>30</v>
      </c>
      <c r="R405" s="450">
        <v>1</v>
      </c>
      <c r="S405" s="451">
        <v>1</v>
      </c>
      <c r="T405" s="473">
        <f t="shared" si="166"/>
        <v>3.0009000000000001</v>
      </c>
      <c r="U405" s="453">
        <f t="shared" si="167"/>
        <v>0</v>
      </c>
      <c r="V405" s="451">
        <f t="shared" si="168"/>
        <v>3.0009000000000001</v>
      </c>
      <c r="W405" s="474">
        <f t="shared" si="169"/>
        <v>3.0009000000000001</v>
      </c>
      <c r="X405" s="64"/>
      <c r="Y405" s="64"/>
      <c r="Z405" s="103"/>
      <c r="AA405" s="83"/>
      <c r="AB405" s="83"/>
      <c r="AC405" s="103"/>
    </row>
    <row r="406" spans="1:29" s="45" customFormat="1" outlineLevel="2" x14ac:dyDescent="0.2">
      <c r="A406" s="443" t="s">
        <v>406</v>
      </c>
      <c r="B406" s="430" t="s">
        <v>24</v>
      </c>
      <c r="C406" s="430" t="s">
        <v>8</v>
      </c>
      <c r="D406" s="430" t="s">
        <v>25</v>
      </c>
      <c r="E406" s="430" t="s">
        <v>26</v>
      </c>
      <c r="F406" s="430" t="s">
        <v>27</v>
      </c>
      <c r="G406" s="472">
        <v>6</v>
      </c>
      <c r="H406" s="430" t="s">
        <v>28</v>
      </c>
      <c r="I406" s="446">
        <v>0</v>
      </c>
      <c r="J406" s="446">
        <f t="shared" si="176"/>
        <v>0</v>
      </c>
      <c r="K406" s="447">
        <v>3</v>
      </c>
      <c r="L406" s="455">
        <f t="shared" si="164"/>
        <v>0</v>
      </c>
      <c r="M406" s="456">
        <f t="shared" si="165"/>
        <v>1.6666666666666667</v>
      </c>
      <c r="N406" s="425">
        <v>0</v>
      </c>
      <c r="O406" s="450">
        <v>0</v>
      </c>
      <c r="P406" s="451">
        <v>0</v>
      </c>
      <c r="Q406" s="425">
        <v>30</v>
      </c>
      <c r="R406" s="450">
        <v>1</v>
      </c>
      <c r="S406" s="451">
        <v>1</v>
      </c>
      <c r="T406" s="473">
        <f t="shared" si="166"/>
        <v>3</v>
      </c>
      <c r="U406" s="453">
        <f t="shared" si="167"/>
        <v>0</v>
      </c>
      <c r="V406" s="451">
        <f t="shared" si="168"/>
        <v>3</v>
      </c>
      <c r="W406" s="474">
        <f t="shared" si="169"/>
        <v>3</v>
      </c>
      <c r="X406" s="64"/>
      <c r="Y406" s="64"/>
      <c r="Z406" s="103"/>
      <c r="AA406" s="83"/>
      <c r="AB406" s="83"/>
      <c r="AC406" s="103"/>
    </row>
    <row r="407" spans="1:29" s="45" customFormat="1" outlineLevel="2" x14ac:dyDescent="0.2">
      <c r="A407" s="443" t="s">
        <v>430</v>
      </c>
      <c r="B407" s="430" t="s">
        <v>24</v>
      </c>
      <c r="C407" s="430" t="s">
        <v>8</v>
      </c>
      <c r="D407" s="430" t="s">
        <v>25</v>
      </c>
      <c r="E407" s="430" t="s">
        <v>26</v>
      </c>
      <c r="F407" s="430" t="s">
        <v>27</v>
      </c>
      <c r="G407" s="472">
        <v>6</v>
      </c>
      <c r="H407" s="430" t="s">
        <v>28</v>
      </c>
      <c r="I407" s="446">
        <v>0</v>
      </c>
      <c r="J407" s="446">
        <f t="shared" si="176"/>
        <v>0</v>
      </c>
      <c r="K407" s="447">
        <v>0</v>
      </c>
      <c r="L407" s="455">
        <f t="shared" si="164"/>
        <v>0</v>
      </c>
      <c r="M407" s="456">
        <f t="shared" si="165"/>
        <v>0</v>
      </c>
      <c r="N407" s="425">
        <v>0</v>
      </c>
      <c r="O407" s="450">
        <v>0</v>
      </c>
      <c r="P407" s="451">
        <v>0</v>
      </c>
      <c r="Q407" s="425">
        <v>30</v>
      </c>
      <c r="R407" s="450">
        <v>1</v>
      </c>
      <c r="S407" s="451">
        <v>1</v>
      </c>
      <c r="T407" s="473">
        <f t="shared" si="166"/>
        <v>0</v>
      </c>
      <c r="U407" s="453">
        <f t="shared" si="167"/>
        <v>0</v>
      </c>
      <c r="V407" s="451">
        <f t="shared" si="168"/>
        <v>0</v>
      </c>
      <c r="W407" s="474">
        <f t="shared" si="169"/>
        <v>0</v>
      </c>
      <c r="X407" s="64"/>
      <c r="Y407" s="64"/>
      <c r="Z407" s="103"/>
      <c r="AA407" s="83"/>
      <c r="AB407" s="83"/>
      <c r="AC407" s="103"/>
    </row>
    <row r="408" spans="1:29" s="45" customFormat="1" outlineLevel="2" x14ac:dyDescent="0.2">
      <c r="A408" s="443" t="s">
        <v>556</v>
      </c>
      <c r="B408" s="430" t="s">
        <v>24</v>
      </c>
      <c r="C408" s="430" t="s">
        <v>8</v>
      </c>
      <c r="D408" s="430" t="s">
        <v>25</v>
      </c>
      <c r="E408" s="430" t="s">
        <v>26</v>
      </c>
      <c r="F408" s="430" t="s">
        <v>27</v>
      </c>
      <c r="G408" s="472">
        <v>6</v>
      </c>
      <c r="H408" s="430" t="s">
        <v>28</v>
      </c>
      <c r="I408" s="446">
        <v>0.1429</v>
      </c>
      <c r="J408" s="446">
        <f t="shared" si="176"/>
        <v>3.0009000000000001</v>
      </c>
      <c r="K408" s="447">
        <v>3</v>
      </c>
      <c r="L408" s="455">
        <f t="shared" si="164"/>
        <v>1.6671666666666667</v>
      </c>
      <c r="M408" s="456">
        <f t="shared" si="165"/>
        <v>1.6666666666666667</v>
      </c>
      <c r="N408" s="425">
        <v>0</v>
      </c>
      <c r="O408" s="450">
        <v>0</v>
      </c>
      <c r="P408" s="451">
        <v>0</v>
      </c>
      <c r="Q408" s="425">
        <v>30</v>
      </c>
      <c r="R408" s="450">
        <v>1</v>
      </c>
      <c r="S408" s="451">
        <v>1</v>
      </c>
      <c r="T408" s="473">
        <f t="shared" si="166"/>
        <v>6.0008999999999997</v>
      </c>
      <c r="U408" s="453">
        <f t="shared" si="167"/>
        <v>0</v>
      </c>
      <c r="V408" s="451">
        <f t="shared" si="168"/>
        <v>6.0008999999999997</v>
      </c>
      <c r="W408" s="474">
        <f t="shared" si="169"/>
        <v>6.0008999999999997</v>
      </c>
      <c r="X408" s="64"/>
      <c r="Y408" s="64"/>
      <c r="Z408" s="103"/>
      <c r="AA408" s="83"/>
      <c r="AB408" s="83"/>
      <c r="AC408" s="103"/>
    </row>
    <row r="409" spans="1:29" s="45" customFormat="1" outlineLevel="2" x14ac:dyDescent="0.2">
      <c r="A409" s="443" t="s">
        <v>586</v>
      </c>
      <c r="B409" s="430" t="s">
        <v>24</v>
      </c>
      <c r="C409" s="430" t="s">
        <v>8</v>
      </c>
      <c r="D409" s="430" t="s">
        <v>25</v>
      </c>
      <c r="E409" s="430" t="s">
        <v>26</v>
      </c>
      <c r="F409" s="430" t="s">
        <v>27</v>
      </c>
      <c r="G409" s="472">
        <v>6</v>
      </c>
      <c r="H409" s="430" t="s">
        <v>28</v>
      </c>
      <c r="I409" s="446">
        <v>0.28570000000000001</v>
      </c>
      <c r="J409" s="446">
        <f t="shared" si="176"/>
        <v>5.9996999999999998</v>
      </c>
      <c r="K409" s="447">
        <v>3</v>
      </c>
      <c r="L409" s="455">
        <f t="shared" si="164"/>
        <v>3.3331666666666666</v>
      </c>
      <c r="M409" s="456">
        <f t="shared" si="165"/>
        <v>1.6666666666666667</v>
      </c>
      <c r="N409" s="425">
        <v>0</v>
      </c>
      <c r="O409" s="450">
        <v>0</v>
      </c>
      <c r="P409" s="451">
        <v>0</v>
      </c>
      <c r="Q409" s="425">
        <v>30</v>
      </c>
      <c r="R409" s="450">
        <v>1</v>
      </c>
      <c r="S409" s="451">
        <v>1</v>
      </c>
      <c r="T409" s="473">
        <f t="shared" si="166"/>
        <v>8.9997000000000007</v>
      </c>
      <c r="U409" s="453">
        <f t="shared" si="167"/>
        <v>0</v>
      </c>
      <c r="V409" s="451">
        <f t="shared" si="168"/>
        <v>8.9997000000000007</v>
      </c>
      <c r="W409" s="474">
        <f t="shared" si="169"/>
        <v>8.9997000000000007</v>
      </c>
      <c r="X409" s="64"/>
      <c r="Y409" s="64"/>
      <c r="Z409" s="103"/>
      <c r="AA409" s="83"/>
      <c r="AB409" s="83"/>
      <c r="AC409" s="103"/>
    </row>
    <row r="410" spans="1:29" s="45" customFormat="1" outlineLevel="1" x14ac:dyDescent="0.2">
      <c r="A410" s="443"/>
      <c r="B410" s="430"/>
      <c r="C410" s="430" t="s">
        <v>697</v>
      </c>
      <c r="D410" s="430"/>
      <c r="E410" s="430"/>
      <c r="F410" s="430"/>
      <c r="G410" s="472"/>
      <c r="H410" s="430"/>
      <c r="I410" s="446"/>
      <c r="J410" s="446"/>
      <c r="K410" s="447"/>
      <c r="L410" s="455"/>
      <c r="M410" s="456"/>
      <c r="N410" s="425"/>
      <c r="O410" s="450"/>
      <c r="P410" s="451"/>
      <c r="Q410" s="425"/>
      <c r="R410" s="450"/>
      <c r="S410" s="451"/>
      <c r="T410" s="473"/>
      <c r="U410" s="453">
        <f>SUBTOTAL(9,U374:U409)</f>
        <v>9.1400000000000023</v>
      </c>
      <c r="V410" s="451">
        <f>SUBTOTAL(9,V374:V409)</f>
        <v>116.06000000000002</v>
      </c>
      <c r="W410" s="474">
        <f>SUBTOTAL(9,W374:W409)</f>
        <v>125.20000000000003</v>
      </c>
      <c r="X410" s="64"/>
      <c r="Y410" s="64"/>
      <c r="Z410" s="103"/>
      <c r="AA410" s="83"/>
      <c r="AB410" s="83"/>
      <c r="AC410" s="103"/>
    </row>
    <row r="411" spans="1:29" outlineLevel="2" x14ac:dyDescent="0.2">
      <c r="A411" s="471" t="s">
        <v>279</v>
      </c>
      <c r="B411" s="430" t="s">
        <v>70</v>
      </c>
      <c r="C411" s="430" t="s">
        <v>43</v>
      </c>
      <c r="D411" s="430" t="s">
        <v>308</v>
      </c>
      <c r="E411" s="430" t="s">
        <v>309</v>
      </c>
      <c r="F411" s="430" t="s">
        <v>310</v>
      </c>
      <c r="G411" s="472">
        <v>5</v>
      </c>
      <c r="H411" s="430" t="s">
        <v>151</v>
      </c>
      <c r="I411" s="446">
        <v>1</v>
      </c>
      <c r="J411" s="446">
        <v>9</v>
      </c>
      <c r="K411" s="447">
        <v>4.5</v>
      </c>
      <c r="L411" s="455">
        <f t="shared" ref="L411:L417" si="177">J411*10/3/G411</f>
        <v>6</v>
      </c>
      <c r="M411" s="456">
        <f t="shared" ref="M411:M417" si="178">K411*10/3/G411</f>
        <v>3</v>
      </c>
      <c r="N411" s="425">
        <v>20</v>
      </c>
      <c r="O411" s="450">
        <v>1</v>
      </c>
      <c r="P411" s="451">
        <v>2</v>
      </c>
      <c r="Q411" s="425">
        <v>0</v>
      </c>
      <c r="R411" s="450">
        <v>0</v>
      </c>
      <c r="S411" s="451">
        <v>0</v>
      </c>
      <c r="T411" s="473">
        <f t="shared" ref="T411:T417" si="179">J411*(O411+R411)+K411*(P411+S411)</f>
        <v>18</v>
      </c>
      <c r="U411" s="453">
        <f t="shared" ref="U411:U417" si="180">J411*O411+K411*P411</f>
        <v>18</v>
      </c>
      <c r="V411" s="451">
        <f t="shared" ref="V411:V417" si="181">J411*R411+K411*S411</f>
        <v>0</v>
      </c>
      <c r="W411" s="474">
        <f t="shared" ref="W411:W417" si="182">T411</f>
        <v>18</v>
      </c>
    </row>
    <row r="412" spans="1:29" outlineLevel="2" x14ac:dyDescent="0.2">
      <c r="A412" s="471" t="s">
        <v>170</v>
      </c>
      <c r="B412" s="430" t="s">
        <v>70</v>
      </c>
      <c r="C412" s="430" t="s">
        <v>43</v>
      </c>
      <c r="D412" s="430" t="s">
        <v>224</v>
      </c>
      <c r="E412" s="430" t="s">
        <v>225</v>
      </c>
      <c r="F412" s="430" t="s">
        <v>226</v>
      </c>
      <c r="G412" s="472">
        <v>5</v>
      </c>
      <c r="H412" s="430" t="s">
        <v>151</v>
      </c>
      <c r="I412" s="446">
        <v>1</v>
      </c>
      <c r="J412" s="446">
        <v>6.75</v>
      </c>
      <c r="K412" s="447">
        <v>6.75</v>
      </c>
      <c r="L412" s="455">
        <f t="shared" si="177"/>
        <v>4.5</v>
      </c>
      <c r="M412" s="456">
        <f t="shared" si="178"/>
        <v>4.5</v>
      </c>
      <c r="N412" s="425">
        <v>20</v>
      </c>
      <c r="O412" s="450">
        <v>1</v>
      </c>
      <c r="P412" s="451">
        <v>2</v>
      </c>
      <c r="Q412" s="425">
        <v>0</v>
      </c>
      <c r="R412" s="450">
        <v>0</v>
      </c>
      <c r="S412" s="451">
        <v>0</v>
      </c>
      <c r="T412" s="473">
        <f t="shared" si="179"/>
        <v>20.25</v>
      </c>
      <c r="U412" s="453">
        <f t="shared" si="180"/>
        <v>20.25</v>
      </c>
      <c r="V412" s="451">
        <f t="shared" si="181"/>
        <v>0</v>
      </c>
      <c r="W412" s="474">
        <f t="shared" si="182"/>
        <v>20.25</v>
      </c>
    </row>
    <row r="413" spans="1:29" outlineLevel="2" x14ac:dyDescent="0.2">
      <c r="A413" s="443" t="s">
        <v>556</v>
      </c>
      <c r="B413" s="430" t="s">
        <v>70</v>
      </c>
      <c r="C413" s="430" t="s">
        <v>43</v>
      </c>
      <c r="D413" s="430" t="s">
        <v>471</v>
      </c>
      <c r="E413" s="430" t="s">
        <v>51</v>
      </c>
      <c r="F413" s="430" t="s">
        <v>472</v>
      </c>
      <c r="G413" s="472">
        <v>5</v>
      </c>
      <c r="H413" s="430" t="s">
        <v>151</v>
      </c>
      <c r="I413" s="446">
        <v>1</v>
      </c>
      <c r="J413" s="446">
        <v>6.75</v>
      </c>
      <c r="K413" s="447">
        <v>6.75</v>
      </c>
      <c r="L413" s="455">
        <f t="shared" si="177"/>
        <v>4.5</v>
      </c>
      <c r="M413" s="456">
        <f t="shared" si="178"/>
        <v>4.5</v>
      </c>
      <c r="N413" s="425">
        <v>20</v>
      </c>
      <c r="O413" s="450">
        <v>1</v>
      </c>
      <c r="P413" s="451">
        <v>2</v>
      </c>
      <c r="Q413" s="425">
        <v>0</v>
      </c>
      <c r="R413" s="450">
        <v>0</v>
      </c>
      <c r="S413" s="451">
        <v>0</v>
      </c>
      <c r="T413" s="473">
        <f t="shared" si="179"/>
        <v>20.25</v>
      </c>
      <c r="U413" s="453">
        <f t="shared" si="180"/>
        <v>20.25</v>
      </c>
      <c r="V413" s="451">
        <f t="shared" si="181"/>
        <v>0</v>
      </c>
      <c r="W413" s="474">
        <f t="shared" si="182"/>
        <v>20.25</v>
      </c>
    </row>
    <row r="414" spans="1:29" outlineLevel="2" x14ac:dyDescent="0.2">
      <c r="A414" s="471" t="s">
        <v>117</v>
      </c>
      <c r="B414" s="430" t="s">
        <v>70</v>
      </c>
      <c r="C414" s="430" t="s">
        <v>43</v>
      </c>
      <c r="D414" s="430" t="s">
        <v>148</v>
      </c>
      <c r="E414" s="430" t="s">
        <v>149</v>
      </c>
      <c r="F414" s="430" t="s">
        <v>150</v>
      </c>
      <c r="G414" s="472">
        <v>5</v>
      </c>
      <c r="H414" s="430" t="s">
        <v>151</v>
      </c>
      <c r="I414" s="446">
        <v>1</v>
      </c>
      <c r="J414" s="446">
        <v>4.5</v>
      </c>
      <c r="K414" s="447">
        <v>9</v>
      </c>
      <c r="L414" s="455">
        <f t="shared" si="177"/>
        <v>3</v>
      </c>
      <c r="M414" s="456">
        <f t="shared" si="178"/>
        <v>6</v>
      </c>
      <c r="N414" s="425">
        <v>20</v>
      </c>
      <c r="O414" s="450">
        <v>1</v>
      </c>
      <c r="P414" s="451">
        <v>2</v>
      </c>
      <c r="Q414" s="425">
        <v>0</v>
      </c>
      <c r="R414" s="450">
        <v>0</v>
      </c>
      <c r="S414" s="451">
        <v>0</v>
      </c>
      <c r="T414" s="473">
        <f t="shared" si="179"/>
        <v>22.5</v>
      </c>
      <c r="U414" s="453">
        <f t="shared" si="180"/>
        <v>22.5</v>
      </c>
      <c r="V414" s="451">
        <f t="shared" si="181"/>
        <v>0</v>
      </c>
      <c r="W414" s="474">
        <f t="shared" si="182"/>
        <v>22.5</v>
      </c>
    </row>
    <row r="415" spans="1:29" outlineLevel="2" x14ac:dyDescent="0.2">
      <c r="A415" s="471" t="s">
        <v>230</v>
      </c>
      <c r="B415" s="430" t="s">
        <v>70</v>
      </c>
      <c r="C415" s="430" t="s">
        <v>43</v>
      </c>
      <c r="D415" s="430" t="s">
        <v>262</v>
      </c>
      <c r="E415" s="430" t="s">
        <v>263</v>
      </c>
      <c r="F415" s="430" t="s">
        <v>264</v>
      </c>
      <c r="G415" s="472">
        <v>5</v>
      </c>
      <c r="H415" s="430" t="s">
        <v>151</v>
      </c>
      <c r="I415" s="446">
        <v>1</v>
      </c>
      <c r="J415" s="446">
        <v>6.75</v>
      </c>
      <c r="K415" s="447">
        <v>6.75</v>
      </c>
      <c r="L415" s="455">
        <f t="shared" si="177"/>
        <v>4.5</v>
      </c>
      <c r="M415" s="456">
        <f t="shared" si="178"/>
        <v>4.5</v>
      </c>
      <c r="N415" s="425">
        <v>20</v>
      </c>
      <c r="O415" s="450">
        <v>1</v>
      </c>
      <c r="P415" s="451">
        <v>2</v>
      </c>
      <c r="Q415" s="425">
        <v>0</v>
      </c>
      <c r="R415" s="450">
        <v>0</v>
      </c>
      <c r="S415" s="451">
        <v>0</v>
      </c>
      <c r="T415" s="473">
        <f t="shared" si="179"/>
        <v>20.25</v>
      </c>
      <c r="U415" s="453">
        <f t="shared" si="180"/>
        <v>20.25</v>
      </c>
      <c r="V415" s="451">
        <f t="shared" si="181"/>
        <v>0</v>
      </c>
      <c r="W415" s="474">
        <f t="shared" si="182"/>
        <v>20.25</v>
      </c>
    </row>
    <row r="416" spans="1:29" outlineLevel="2" x14ac:dyDescent="0.2">
      <c r="A416" s="471" t="s">
        <v>279</v>
      </c>
      <c r="B416" s="430" t="s">
        <v>70</v>
      </c>
      <c r="C416" s="430" t="s">
        <v>43</v>
      </c>
      <c r="D416" s="430" t="s">
        <v>273</v>
      </c>
      <c r="E416" s="430" t="s">
        <v>274</v>
      </c>
      <c r="F416" s="430" t="s">
        <v>275</v>
      </c>
      <c r="G416" s="472">
        <v>5</v>
      </c>
      <c r="H416" s="430" t="s">
        <v>28</v>
      </c>
      <c r="I416" s="446">
        <v>1</v>
      </c>
      <c r="J416" s="446">
        <v>9</v>
      </c>
      <c r="K416" s="447">
        <v>4.5</v>
      </c>
      <c r="L416" s="455">
        <f t="shared" si="177"/>
        <v>6</v>
      </c>
      <c r="M416" s="456">
        <f t="shared" si="178"/>
        <v>3</v>
      </c>
      <c r="N416" s="425">
        <v>20</v>
      </c>
      <c r="O416" s="450">
        <v>1</v>
      </c>
      <c r="P416" s="451">
        <v>1</v>
      </c>
      <c r="Q416" s="425">
        <v>0</v>
      </c>
      <c r="R416" s="450">
        <v>0</v>
      </c>
      <c r="S416" s="451">
        <v>0</v>
      </c>
      <c r="T416" s="473">
        <f t="shared" si="179"/>
        <v>13.5</v>
      </c>
      <c r="U416" s="453">
        <f t="shared" si="180"/>
        <v>13.5</v>
      </c>
      <c r="V416" s="451">
        <f t="shared" si="181"/>
        <v>0</v>
      </c>
      <c r="W416" s="474">
        <f t="shared" si="182"/>
        <v>13.5</v>
      </c>
    </row>
    <row r="417" spans="1:23" outlineLevel="2" x14ac:dyDescent="0.2">
      <c r="A417" s="471" t="s">
        <v>230</v>
      </c>
      <c r="B417" s="430" t="s">
        <v>70</v>
      </c>
      <c r="C417" s="430" t="s">
        <v>43</v>
      </c>
      <c r="D417" s="430" t="s">
        <v>276</v>
      </c>
      <c r="E417" s="430" t="s">
        <v>277</v>
      </c>
      <c r="F417" s="430" t="s">
        <v>278</v>
      </c>
      <c r="G417" s="472">
        <v>5</v>
      </c>
      <c r="H417" s="430" t="s">
        <v>28</v>
      </c>
      <c r="I417" s="446">
        <v>1</v>
      </c>
      <c r="J417" s="446">
        <v>9</v>
      </c>
      <c r="K417" s="447">
        <v>4.5</v>
      </c>
      <c r="L417" s="455">
        <f t="shared" si="177"/>
        <v>6</v>
      </c>
      <c r="M417" s="456">
        <f t="shared" si="178"/>
        <v>3</v>
      </c>
      <c r="N417" s="425">
        <v>20</v>
      </c>
      <c r="O417" s="450">
        <v>1</v>
      </c>
      <c r="P417" s="451">
        <v>1</v>
      </c>
      <c r="Q417" s="425">
        <v>0</v>
      </c>
      <c r="R417" s="450">
        <v>0</v>
      </c>
      <c r="S417" s="451">
        <v>0</v>
      </c>
      <c r="T417" s="473">
        <f t="shared" si="179"/>
        <v>13.5</v>
      </c>
      <c r="U417" s="453">
        <f t="shared" si="180"/>
        <v>13.5</v>
      </c>
      <c r="V417" s="451">
        <f t="shared" si="181"/>
        <v>0</v>
      </c>
      <c r="W417" s="474">
        <f t="shared" si="182"/>
        <v>13.5</v>
      </c>
    </row>
    <row r="418" spans="1:23" outlineLevel="1" x14ac:dyDescent="0.2">
      <c r="A418" s="471"/>
      <c r="B418" s="430"/>
      <c r="C418" s="430" t="s">
        <v>690</v>
      </c>
      <c r="D418" s="430"/>
      <c r="E418" s="430"/>
      <c r="F418" s="430"/>
      <c r="G418" s="472"/>
      <c r="H418" s="430"/>
      <c r="I418" s="446"/>
      <c r="J418" s="446"/>
      <c r="K418" s="447"/>
      <c r="L418" s="455"/>
      <c r="M418" s="456"/>
      <c r="N418" s="425"/>
      <c r="O418" s="450"/>
      <c r="P418" s="451"/>
      <c r="Q418" s="425"/>
      <c r="R418" s="450"/>
      <c r="S418" s="451"/>
      <c r="T418" s="473"/>
      <c r="U418" s="453">
        <f>SUBTOTAL(9,U411:U417)</f>
        <v>128.25</v>
      </c>
      <c r="V418" s="451">
        <f>SUBTOTAL(9,V411:V417)</f>
        <v>0</v>
      </c>
      <c r="W418" s="474">
        <f>SUBTOTAL(9,W411:W417)</f>
        <v>128.25</v>
      </c>
    </row>
    <row r="419" spans="1:23" outlineLevel="2" x14ac:dyDescent="0.2">
      <c r="A419" s="471" t="s">
        <v>117</v>
      </c>
      <c r="B419" s="430" t="s">
        <v>70</v>
      </c>
      <c r="C419" s="430" t="s">
        <v>14</v>
      </c>
      <c r="D419" s="430" t="s">
        <v>152</v>
      </c>
      <c r="E419" s="430" t="s">
        <v>153</v>
      </c>
      <c r="F419" s="430" t="s">
        <v>154</v>
      </c>
      <c r="G419" s="472">
        <v>5</v>
      </c>
      <c r="H419" s="430" t="s">
        <v>151</v>
      </c>
      <c r="I419" s="446">
        <v>1</v>
      </c>
      <c r="J419" s="446">
        <v>4.5</v>
      </c>
      <c r="K419" s="447">
        <v>9</v>
      </c>
      <c r="L419" s="455">
        <f t="shared" ref="L419:L426" si="183">J419*10/3/G419</f>
        <v>3</v>
      </c>
      <c r="M419" s="456">
        <f t="shared" ref="M419:M426" si="184">K419*10/3/G419</f>
        <v>6</v>
      </c>
      <c r="N419" s="425">
        <v>0</v>
      </c>
      <c r="O419" s="450">
        <v>0</v>
      </c>
      <c r="P419" s="451">
        <v>0</v>
      </c>
      <c r="Q419" s="425">
        <v>20</v>
      </c>
      <c r="R419" s="450">
        <v>1</v>
      </c>
      <c r="S419" s="451">
        <v>2</v>
      </c>
      <c r="T419" s="473">
        <f t="shared" ref="T419:T426" si="185">J419*(O419+R419)+K419*(P419+S419)</f>
        <v>22.5</v>
      </c>
      <c r="U419" s="453">
        <f t="shared" ref="U419:U426" si="186">J419*O419+K419*P419</f>
        <v>0</v>
      </c>
      <c r="V419" s="451">
        <f t="shared" ref="V419:V426" si="187">J419*R419+K419*S419</f>
        <v>22.5</v>
      </c>
      <c r="W419" s="474">
        <f t="shared" ref="W419:W426" si="188">T419</f>
        <v>22.5</v>
      </c>
    </row>
    <row r="420" spans="1:23" outlineLevel="2" x14ac:dyDescent="0.2">
      <c r="A420" s="471" t="s">
        <v>230</v>
      </c>
      <c r="B420" s="430" t="s">
        <v>70</v>
      </c>
      <c r="C420" s="430" t="s">
        <v>14</v>
      </c>
      <c r="D420" s="430" t="s">
        <v>265</v>
      </c>
      <c r="E420" s="430" t="s">
        <v>266</v>
      </c>
      <c r="F420" s="430" t="s">
        <v>267</v>
      </c>
      <c r="G420" s="472">
        <v>5</v>
      </c>
      <c r="H420" s="430" t="s">
        <v>151</v>
      </c>
      <c r="I420" s="446">
        <v>1</v>
      </c>
      <c r="J420" s="446">
        <v>6.75</v>
      </c>
      <c r="K420" s="447">
        <v>6.75</v>
      </c>
      <c r="L420" s="455">
        <f t="shared" si="183"/>
        <v>4.5</v>
      </c>
      <c r="M420" s="456">
        <f t="shared" si="184"/>
        <v>4.5</v>
      </c>
      <c r="N420" s="425">
        <v>0</v>
      </c>
      <c r="O420" s="450">
        <v>0</v>
      </c>
      <c r="P420" s="451">
        <v>0</v>
      </c>
      <c r="Q420" s="425">
        <v>20</v>
      </c>
      <c r="R420" s="450">
        <v>1</v>
      </c>
      <c r="S420" s="451">
        <v>2</v>
      </c>
      <c r="T420" s="473">
        <f t="shared" si="185"/>
        <v>20.25</v>
      </c>
      <c r="U420" s="453">
        <f t="shared" si="186"/>
        <v>0</v>
      </c>
      <c r="V420" s="451">
        <f t="shared" si="187"/>
        <v>20.25</v>
      </c>
      <c r="W420" s="474">
        <f t="shared" si="188"/>
        <v>20.25</v>
      </c>
    </row>
    <row r="421" spans="1:23" outlineLevel="2" x14ac:dyDescent="0.2">
      <c r="A421" s="471" t="s">
        <v>230</v>
      </c>
      <c r="B421" s="430" t="s">
        <v>70</v>
      </c>
      <c r="C421" s="430" t="s">
        <v>14</v>
      </c>
      <c r="D421" s="430" t="s">
        <v>268</v>
      </c>
      <c r="E421" s="430" t="s">
        <v>252</v>
      </c>
      <c r="F421" s="430" t="s">
        <v>269</v>
      </c>
      <c r="G421" s="472">
        <v>5</v>
      </c>
      <c r="H421" s="430" t="s">
        <v>151</v>
      </c>
      <c r="I421" s="446">
        <v>1</v>
      </c>
      <c r="J421" s="446">
        <v>6.75</v>
      </c>
      <c r="K421" s="447">
        <v>6.75</v>
      </c>
      <c r="L421" s="455">
        <f t="shared" si="183"/>
        <v>4.5</v>
      </c>
      <c r="M421" s="456">
        <f t="shared" si="184"/>
        <v>4.5</v>
      </c>
      <c r="N421" s="425">
        <v>0</v>
      </c>
      <c r="O421" s="450">
        <v>0</v>
      </c>
      <c r="P421" s="451">
        <v>0</v>
      </c>
      <c r="Q421" s="425">
        <v>20</v>
      </c>
      <c r="R421" s="450">
        <v>1</v>
      </c>
      <c r="S421" s="451">
        <v>2</v>
      </c>
      <c r="T421" s="473">
        <f t="shared" si="185"/>
        <v>20.25</v>
      </c>
      <c r="U421" s="453">
        <f t="shared" si="186"/>
        <v>0</v>
      </c>
      <c r="V421" s="451">
        <f t="shared" si="187"/>
        <v>20.25</v>
      </c>
      <c r="W421" s="474">
        <f t="shared" si="188"/>
        <v>20.25</v>
      </c>
    </row>
    <row r="422" spans="1:23" outlineLevel="2" x14ac:dyDescent="0.2">
      <c r="A422" s="471" t="s">
        <v>117</v>
      </c>
      <c r="B422" s="430" t="s">
        <v>70</v>
      </c>
      <c r="C422" s="430" t="s">
        <v>14</v>
      </c>
      <c r="D422" s="430" t="s">
        <v>155</v>
      </c>
      <c r="E422" s="430" t="s">
        <v>156</v>
      </c>
      <c r="F422" s="430" t="s">
        <v>157</v>
      </c>
      <c r="G422" s="472">
        <v>5</v>
      </c>
      <c r="H422" s="430" t="s">
        <v>151</v>
      </c>
      <c r="I422" s="446">
        <v>0.5</v>
      </c>
      <c r="J422" s="446">
        <f>4.5*I422</f>
        <v>2.25</v>
      </c>
      <c r="K422" s="447">
        <f>9*I422</f>
        <v>4.5</v>
      </c>
      <c r="L422" s="455">
        <f t="shared" si="183"/>
        <v>1.5</v>
      </c>
      <c r="M422" s="456">
        <f t="shared" si="184"/>
        <v>3</v>
      </c>
      <c r="N422" s="425">
        <v>0</v>
      </c>
      <c r="O422" s="450">
        <v>0</v>
      </c>
      <c r="P422" s="451">
        <v>0</v>
      </c>
      <c r="Q422" s="425">
        <v>20</v>
      </c>
      <c r="R422" s="450">
        <v>1</v>
      </c>
      <c r="S422" s="451">
        <v>2</v>
      </c>
      <c r="T422" s="473">
        <f t="shared" si="185"/>
        <v>11.25</v>
      </c>
      <c r="U422" s="453">
        <f t="shared" si="186"/>
        <v>0</v>
      </c>
      <c r="V422" s="451">
        <f t="shared" si="187"/>
        <v>11.25</v>
      </c>
      <c r="W422" s="474">
        <f t="shared" si="188"/>
        <v>11.25</v>
      </c>
    </row>
    <row r="423" spans="1:23" outlineLevel="2" x14ac:dyDescent="0.2">
      <c r="A423" s="471" t="s">
        <v>230</v>
      </c>
      <c r="B423" s="430" t="s">
        <v>70</v>
      </c>
      <c r="C423" s="430" t="s">
        <v>14</v>
      </c>
      <c r="D423" s="430" t="s">
        <v>155</v>
      </c>
      <c r="E423" s="430" t="s">
        <v>156</v>
      </c>
      <c r="F423" s="430" t="s">
        <v>157</v>
      </c>
      <c r="G423" s="472">
        <v>5</v>
      </c>
      <c r="H423" s="430" t="s">
        <v>151</v>
      </c>
      <c r="I423" s="446">
        <v>0.5</v>
      </c>
      <c r="J423" s="446">
        <f>4.5*I423</f>
        <v>2.25</v>
      </c>
      <c r="K423" s="447">
        <f>9*I423</f>
        <v>4.5</v>
      </c>
      <c r="L423" s="455">
        <f t="shared" si="183"/>
        <v>1.5</v>
      </c>
      <c r="M423" s="456">
        <f t="shared" si="184"/>
        <v>3</v>
      </c>
      <c r="N423" s="425">
        <v>0</v>
      </c>
      <c r="O423" s="450">
        <v>0</v>
      </c>
      <c r="P423" s="451">
        <v>0</v>
      </c>
      <c r="Q423" s="425">
        <v>20</v>
      </c>
      <c r="R423" s="450">
        <v>1</v>
      </c>
      <c r="S423" s="451">
        <v>2</v>
      </c>
      <c r="T423" s="473">
        <f t="shared" si="185"/>
        <v>11.25</v>
      </c>
      <c r="U423" s="453">
        <f t="shared" si="186"/>
        <v>0</v>
      </c>
      <c r="V423" s="451">
        <f t="shared" si="187"/>
        <v>11.25</v>
      </c>
      <c r="W423" s="474">
        <f t="shared" si="188"/>
        <v>11.25</v>
      </c>
    </row>
    <row r="424" spans="1:23" outlineLevel="2" x14ac:dyDescent="0.2">
      <c r="A424" s="471" t="s">
        <v>473</v>
      </c>
      <c r="B424" s="430" t="s">
        <v>70</v>
      </c>
      <c r="C424" s="430" t="s">
        <v>14</v>
      </c>
      <c r="D424" s="430" t="s">
        <v>490</v>
      </c>
      <c r="E424" s="430" t="s">
        <v>479</v>
      </c>
      <c r="F424" s="430" t="s">
        <v>491</v>
      </c>
      <c r="G424" s="472">
        <v>5</v>
      </c>
      <c r="H424" s="430" t="s">
        <v>151</v>
      </c>
      <c r="I424" s="446">
        <v>1</v>
      </c>
      <c r="J424" s="446">
        <v>6.75</v>
      </c>
      <c r="K424" s="447">
        <v>6.75</v>
      </c>
      <c r="L424" s="455">
        <f t="shared" si="183"/>
        <v>4.5</v>
      </c>
      <c r="M424" s="456">
        <f t="shared" si="184"/>
        <v>4.5</v>
      </c>
      <c r="N424" s="425">
        <v>0</v>
      </c>
      <c r="O424" s="450">
        <v>0</v>
      </c>
      <c r="P424" s="451">
        <v>0</v>
      </c>
      <c r="Q424" s="425">
        <v>20</v>
      </c>
      <c r="R424" s="450">
        <v>1</v>
      </c>
      <c r="S424" s="451">
        <v>2</v>
      </c>
      <c r="T424" s="473">
        <f t="shared" si="185"/>
        <v>20.25</v>
      </c>
      <c r="U424" s="453">
        <f t="shared" si="186"/>
        <v>0</v>
      </c>
      <c r="V424" s="451">
        <f t="shared" si="187"/>
        <v>20.25</v>
      </c>
      <c r="W424" s="474">
        <f t="shared" si="188"/>
        <v>20.25</v>
      </c>
    </row>
    <row r="425" spans="1:23" outlineLevel="2" x14ac:dyDescent="0.2">
      <c r="A425" s="471" t="s">
        <v>170</v>
      </c>
      <c r="B425" s="430" t="s">
        <v>70</v>
      </c>
      <c r="C425" s="430" t="s">
        <v>14</v>
      </c>
      <c r="D425" s="430" t="s">
        <v>227</v>
      </c>
      <c r="E425" s="430" t="s">
        <v>228</v>
      </c>
      <c r="F425" s="430" t="s">
        <v>229</v>
      </c>
      <c r="G425" s="472">
        <v>5</v>
      </c>
      <c r="H425" s="430" t="s">
        <v>151</v>
      </c>
      <c r="I425" s="446">
        <v>0.5</v>
      </c>
      <c r="J425" s="446">
        <f>9*I425</f>
        <v>4.5</v>
      </c>
      <c r="K425" s="447">
        <f>4.5*I425</f>
        <v>2.25</v>
      </c>
      <c r="L425" s="455">
        <f t="shared" si="183"/>
        <v>3</v>
      </c>
      <c r="M425" s="456">
        <f t="shared" si="184"/>
        <v>1.5</v>
      </c>
      <c r="N425" s="425">
        <v>0</v>
      </c>
      <c r="O425" s="450">
        <v>0</v>
      </c>
      <c r="P425" s="451">
        <v>0</v>
      </c>
      <c r="Q425" s="425">
        <v>20</v>
      </c>
      <c r="R425" s="450">
        <v>1</v>
      </c>
      <c r="S425" s="451">
        <v>2</v>
      </c>
      <c r="T425" s="473">
        <f t="shared" si="185"/>
        <v>9</v>
      </c>
      <c r="U425" s="453">
        <f t="shared" si="186"/>
        <v>0</v>
      </c>
      <c r="V425" s="451">
        <f t="shared" si="187"/>
        <v>9</v>
      </c>
      <c r="W425" s="474">
        <f t="shared" si="188"/>
        <v>9</v>
      </c>
    </row>
    <row r="426" spans="1:23" outlineLevel="2" x14ac:dyDescent="0.2">
      <c r="A426" s="471" t="s">
        <v>230</v>
      </c>
      <c r="B426" s="430" t="s">
        <v>70</v>
      </c>
      <c r="C426" s="430" t="s">
        <v>14</v>
      </c>
      <c r="D426" s="430" t="s">
        <v>227</v>
      </c>
      <c r="E426" s="430" t="s">
        <v>228</v>
      </c>
      <c r="F426" s="430" t="s">
        <v>229</v>
      </c>
      <c r="G426" s="472">
        <v>5</v>
      </c>
      <c r="H426" s="430" t="s">
        <v>151</v>
      </c>
      <c r="I426" s="446">
        <v>0.5</v>
      </c>
      <c r="J426" s="446">
        <f>9*I426</f>
        <v>4.5</v>
      </c>
      <c r="K426" s="447">
        <f>4.5*I426</f>
        <v>2.25</v>
      </c>
      <c r="L426" s="455">
        <f t="shared" si="183"/>
        <v>3</v>
      </c>
      <c r="M426" s="456">
        <f t="shared" si="184"/>
        <v>1.5</v>
      </c>
      <c r="N426" s="425">
        <v>0</v>
      </c>
      <c r="O426" s="450">
        <v>0</v>
      </c>
      <c r="P426" s="451">
        <v>0</v>
      </c>
      <c r="Q426" s="425">
        <v>20</v>
      </c>
      <c r="R426" s="450">
        <v>1</v>
      </c>
      <c r="S426" s="451">
        <v>2</v>
      </c>
      <c r="T426" s="473">
        <f t="shared" si="185"/>
        <v>9</v>
      </c>
      <c r="U426" s="453">
        <f t="shared" si="186"/>
        <v>0</v>
      </c>
      <c r="V426" s="451">
        <f t="shared" si="187"/>
        <v>9</v>
      </c>
      <c r="W426" s="474">
        <f t="shared" si="188"/>
        <v>9</v>
      </c>
    </row>
    <row r="427" spans="1:23" outlineLevel="1" x14ac:dyDescent="0.2">
      <c r="A427" s="471"/>
      <c r="B427" s="430"/>
      <c r="C427" s="430" t="s">
        <v>691</v>
      </c>
      <c r="D427" s="430"/>
      <c r="E427" s="430"/>
      <c r="F427" s="430"/>
      <c r="G427" s="472"/>
      <c r="H427" s="430"/>
      <c r="I427" s="446"/>
      <c r="J427" s="446"/>
      <c r="K427" s="447"/>
      <c r="L427" s="455"/>
      <c r="M427" s="456"/>
      <c r="N427" s="425"/>
      <c r="O427" s="450"/>
      <c r="P427" s="451"/>
      <c r="Q427" s="425"/>
      <c r="R427" s="450"/>
      <c r="S427" s="451"/>
      <c r="T427" s="473"/>
      <c r="U427" s="453">
        <f>SUBTOTAL(9,U419:U426)</f>
        <v>0</v>
      </c>
      <c r="V427" s="451">
        <f>SUBTOTAL(9,V419:V426)</f>
        <v>123.75</v>
      </c>
      <c r="W427" s="474">
        <f>SUBTOTAL(9,W419:W426)</f>
        <v>123.75</v>
      </c>
    </row>
    <row r="428" spans="1:23" outlineLevel="2" x14ac:dyDescent="0.2">
      <c r="A428" s="471" t="s">
        <v>117</v>
      </c>
      <c r="B428" s="430" t="s">
        <v>70</v>
      </c>
      <c r="C428" s="430" t="s">
        <v>18</v>
      </c>
      <c r="D428" s="430" t="s">
        <v>158</v>
      </c>
      <c r="E428" s="430" t="s">
        <v>159</v>
      </c>
      <c r="F428" s="430" t="s">
        <v>160</v>
      </c>
      <c r="G428" s="472">
        <v>15</v>
      </c>
      <c r="H428" s="430" t="s">
        <v>7</v>
      </c>
      <c r="I428" s="446">
        <v>1</v>
      </c>
      <c r="J428" s="446">
        <f>$Y$32</f>
        <v>0.4</v>
      </c>
      <c r="K428" s="447">
        <v>0</v>
      </c>
      <c r="L428" s="455">
        <f t="shared" ref="L428:L441" si="189">J428*10/3/G428</f>
        <v>8.8888888888888878E-2</v>
      </c>
      <c r="M428" s="456">
        <f t="shared" ref="M428:M441" si="190">K428*10/3/G428</f>
        <v>0</v>
      </c>
      <c r="N428" s="425">
        <v>4</v>
      </c>
      <c r="O428" s="450">
        <f>N428</f>
        <v>4</v>
      </c>
      <c r="P428" s="451">
        <v>0</v>
      </c>
      <c r="Q428" s="425">
        <v>1</v>
      </c>
      <c r="R428" s="450">
        <f>Q428</f>
        <v>1</v>
      </c>
      <c r="S428" s="451">
        <v>0</v>
      </c>
      <c r="T428" s="473">
        <f t="shared" ref="T428:T441" si="191">J428*(O428+R428)+K428*(P428+S428)</f>
        <v>2</v>
      </c>
      <c r="U428" s="453">
        <f t="shared" ref="U428:U441" si="192">J428*O428+K428*P428</f>
        <v>1.6</v>
      </c>
      <c r="V428" s="451">
        <f t="shared" ref="V428:V441" si="193">J428*R428+K428*S428</f>
        <v>0.4</v>
      </c>
      <c r="W428" s="474">
        <f t="shared" ref="W428:W441" si="194">T428</f>
        <v>2</v>
      </c>
    </row>
    <row r="429" spans="1:23" outlineLevel="2" x14ac:dyDescent="0.2">
      <c r="A429" s="471" t="s">
        <v>170</v>
      </c>
      <c r="B429" s="430" t="s">
        <v>70</v>
      </c>
      <c r="C429" s="430" t="s">
        <v>18</v>
      </c>
      <c r="D429" s="430" t="s">
        <v>158</v>
      </c>
      <c r="E429" s="430" t="s">
        <v>159</v>
      </c>
      <c r="F429" s="430" t="s">
        <v>160</v>
      </c>
      <c r="G429" s="472">
        <v>15</v>
      </c>
      <c r="H429" s="430" t="s">
        <v>7</v>
      </c>
      <c r="I429" s="446">
        <v>1</v>
      </c>
      <c r="J429" s="446">
        <f>$Y$32</f>
        <v>0.4</v>
      </c>
      <c r="K429" s="447">
        <v>0</v>
      </c>
      <c r="L429" s="455">
        <f t="shared" si="189"/>
        <v>8.8888888888888878E-2</v>
      </c>
      <c r="M429" s="456">
        <f t="shared" si="190"/>
        <v>0</v>
      </c>
      <c r="N429" s="425">
        <v>3</v>
      </c>
      <c r="O429" s="450">
        <f>N429</f>
        <v>3</v>
      </c>
      <c r="P429" s="451">
        <v>0</v>
      </c>
      <c r="Q429" s="425">
        <v>2</v>
      </c>
      <c r="R429" s="450">
        <f>Q429</f>
        <v>2</v>
      </c>
      <c r="S429" s="451">
        <v>0</v>
      </c>
      <c r="T429" s="473">
        <f t="shared" si="191"/>
        <v>2</v>
      </c>
      <c r="U429" s="453">
        <f t="shared" si="192"/>
        <v>1.2000000000000002</v>
      </c>
      <c r="V429" s="451">
        <f t="shared" si="193"/>
        <v>0.8</v>
      </c>
      <c r="W429" s="474">
        <f t="shared" si="194"/>
        <v>2</v>
      </c>
    </row>
    <row r="430" spans="1:23" outlineLevel="2" x14ac:dyDescent="0.2">
      <c r="A430" s="471" t="s">
        <v>230</v>
      </c>
      <c r="B430" s="430" t="s">
        <v>70</v>
      </c>
      <c r="C430" s="430" t="s">
        <v>18</v>
      </c>
      <c r="D430" s="430" t="s">
        <v>158</v>
      </c>
      <c r="E430" s="430" t="s">
        <v>159</v>
      </c>
      <c r="F430" s="430" t="s">
        <v>160</v>
      </c>
      <c r="G430" s="472">
        <v>15</v>
      </c>
      <c r="H430" s="430" t="s">
        <v>7</v>
      </c>
      <c r="I430" s="446">
        <v>1</v>
      </c>
      <c r="J430" s="446">
        <f>$Y$32</f>
        <v>0.4</v>
      </c>
      <c r="K430" s="447">
        <v>0</v>
      </c>
      <c r="L430" s="455">
        <f t="shared" si="189"/>
        <v>8.8888888888888878E-2</v>
      </c>
      <c r="M430" s="456">
        <f t="shared" si="190"/>
        <v>0</v>
      </c>
      <c r="N430" s="425">
        <v>3</v>
      </c>
      <c r="O430" s="450">
        <f>N430</f>
        <v>3</v>
      </c>
      <c r="P430" s="451">
        <v>0</v>
      </c>
      <c r="Q430" s="425">
        <v>2</v>
      </c>
      <c r="R430" s="450">
        <f>Q430</f>
        <v>2</v>
      </c>
      <c r="S430" s="451">
        <v>0</v>
      </c>
      <c r="T430" s="473">
        <f t="shared" si="191"/>
        <v>2</v>
      </c>
      <c r="U430" s="453">
        <f t="shared" si="192"/>
        <v>1.2000000000000002</v>
      </c>
      <c r="V430" s="451">
        <f t="shared" si="193"/>
        <v>0.8</v>
      </c>
      <c r="W430" s="474">
        <f t="shared" si="194"/>
        <v>2</v>
      </c>
    </row>
    <row r="431" spans="1:23" outlineLevel="2" x14ac:dyDescent="0.2">
      <c r="A431" s="471" t="s">
        <v>279</v>
      </c>
      <c r="B431" s="430" t="s">
        <v>70</v>
      </c>
      <c r="C431" s="430" t="s">
        <v>18</v>
      </c>
      <c r="D431" s="430" t="s">
        <v>158</v>
      </c>
      <c r="E431" s="430" t="s">
        <v>159</v>
      </c>
      <c r="F431" s="430" t="s">
        <v>160</v>
      </c>
      <c r="G431" s="472">
        <v>15</v>
      </c>
      <c r="H431" s="430" t="s">
        <v>7</v>
      </c>
      <c r="I431" s="446">
        <v>1</v>
      </c>
      <c r="J431" s="446">
        <f>$Y$32</f>
        <v>0.4</v>
      </c>
      <c r="K431" s="447">
        <v>0</v>
      </c>
      <c r="L431" s="455">
        <f t="shared" si="189"/>
        <v>8.8888888888888878E-2</v>
      </c>
      <c r="M431" s="456">
        <f t="shared" si="190"/>
        <v>0</v>
      </c>
      <c r="N431" s="425">
        <v>1</v>
      </c>
      <c r="O431" s="450">
        <f>N431</f>
        <v>1</v>
      </c>
      <c r="P431" s="451">
        <v>0</v>
      </c>
      <c r="Q431" s="425">
        <v>0</v>
      </c>
      <c r="R431" s="450">
        <f t="shared" ref="R431:R441" si="195">Q431</f>
        <v>0</v>
      </c>
      <c r="S431" s="451">
        <v>0</v>
      </c>
      <c r="T431" s="473">
        <f t="shared" si="191"/>
        <v>0.4</v>
      </c>
      <c r="U431" s="453">
        <f t="shared" si="192"/>
        <v>0.4</v>
      </c>
      <c r="V431" s="451">
        <f t="shared" si="193"/>
        <v>0</v>
      </c>
      <c r="W431" s="474">
        <f t="shared" si="194"/>
        <v>0.4</v>
      </c>
    </row>
    <row r="432" spans="1:23" outlineLevel="2" x14ac:dyDescent="0.2">
      <c r="A432" s="443" t="s">
        <v>473</v>
      </c>
      <c r="B432" s="430" t="s">
        <v>70</v>
      </c>
      <c r="C432" s="430" t="s">
        <v>18</v>
      </c>
      <c r="D432" s="430" t="s">
        <v>158</v>
      </c>
      <c r="E432" s="430" t="s">
        <v>159</v>
      </c>
      <c r="F432" s="430" t="s">
        <v>160</v>
      </c>
      <c r="G432" s="472">
        <v>15</v>
      </c>
      <c r="H432" s="430" t="s">
        <v>7</v>
      </c>
      <c r="I432" s="446">
        <v>1</v>
      </c>
      <c r="J432" s="446">
        <f>$Y$32</f>
        <v>0.4</v>
      </c>
      <c r="K432" s="447">
        <v>0</v>
      </c>
      <c r="L432" s="455">
        <f t="shared" si="189"/>
        <v>8.8888888888888878E-2</v>
      </c>
      <c r="M432" s="456">
        <f t="shared" si="190"/>
        <v>0</v>
      </c>
      <c r="N432" s="425">
        <v>4</v>
      </c>
      <c r="O432" s="450">
        <f>N432</f>
        <v>4</v>
      </c>
      <c r="P432" s="451">
        <v>0</v>
      </c>
      <c r="Q432" s="425">
        <v>0</v>
      </c>
      <c r="R432" s="450">
        <f t="shared" si="195"/>
        <v>0</v>
      </c>
      <c r="S432" s="451">
        <v>0</v>
      </c>
      <c r="T432" s="473">
        <f t="shared" si="191"/>
        <v>1.6</v>
      </c>
      <c r="U432" s="453">
        <f t="shared" si="192"/>
        <v>1.6</v>
      </c>
      <c r="V432" s="451">
        <f t="shared" si="193"/>
        <v>0</v>
      </c>
      <c r="W432" s="474">
        <f t="shared" si="194"/>
        <v>1.6</v>
      </c>
    </row>
    <row r="433" spans="1:23" outlineLevel="2" x14ac:dyDescent="0.2">
      <c r="A433" s="471" t="s">
        <v>117</v>
      </c>
      <c r="B433" s="430" t="s">
        <v>70</v>
      </c>
      <c r="C433" s="430" t="s">
        <v>18</v>
      </c>
      <c r="D433" s="430" t="s">
        <v>161</v>
      </c>
      <c r="E433" s="430" t="s">
        <v>162</v>
      </c>
      <c r="F433" s="430" t="s">
        <v>163</v>
      </c>
      <c r="G433" s="472">
        <v>5</v>
      </c>
      <c r="H433" s="430" t="s">
        <v>28</v>
      </c>
      <c r="I433" s="446">
        <v>1</v>
      </c>
      <c r="J433" s="446">
        <f>(9+$Y$30)*I433</f>
        <v>13.5</v>
      </c>
      <c r="K433" s="447">
        <v>4.5</v>
      </c>
      <c r="L433" s="455">
        <f t="shared" si="189"/>
        <v>9</v>
      </c>
      <c r="M433" s="456">
        <f t="shared" si="190"/>
        <v>3</v>
      </c>
      <c r="N433" s="425">
        <v>12</v>
      </c>
      <c r="O433" s="450">
        <v>1</v>
      </c>
      <c r="P433" s="451">
        <v>1</v>
      </c>
      <c r="Q433" s="425">
        <v>0</v>
      </c>
      <c r="R433" s="450">
        <f t="shared" si="195"/>
        <v>0</v>
      </c>
      <c r="S433" s="451">
        <v>0</v>
      </c>
      <c r="T433" s="473">
        <f t="shared" si="191"/>
        <v>18</v>
      </c>
      <c r="U433" s="453">
        <f t="shared" si="192"/>
        <v>18</v>
      </c>
      <c r="V433" s="451">
        <f t="shared" si="193"/>
        <v>0</v>
      </c>
      <c r="W433" s="474">
        <f t="shared" si="194"/>
        <v>18</v>
      </c>
    </row>
    <row r="434" spans="1:23" outlineLevel="2" x14ac:dyDescent="0.2">
      <c r="A434" s="471" t="s">
        <v>117</v>
      </c>
      <c r="B434" s="430" t="s">
        <v>70</v>
      </c>
      <c r="C434" s="430" t="s">
        <v>18</v>
      </c>
      <c r="D434" s="430" t="s">
        <v>164</v>
      </c>
      <c r="E434" s="430" t="s">
        <v>165</v>
      </c>
      <c r="F434" s="430" t="s">
        <v>166</v>
      </c>
      <c r="G434" s="472">
        <v>5</v>
      </c>
      <c r="H434" s="430" t="s">
        <v>28</v>
      </c>
      <c r="I434" s="446">
        <v>1</v>
      </c>
      <c r="J434" s="446">
        <f>(4.5+$Y$30)*I434</f>
        <v>9</v>
      </c>
      <c r="K434" s="447">
        <v>9</v>
      </c>
      <c r="L434" s="455">
        <f t="shared" si="189"/>
        <v>6</v>
      </c>
      <c r="M434" s="456">
        <f t="shared" si="190"/>
        <v>6</v>
      </c>
      <c r="N434" s="425">
        <v>12</v>
      </c>
      <c r="O434" s="450">
        <v>1</v>
      </c>
      <c r="P434" s="451">
        <v>1</v>
      </c>
      <c r="Q434" s="425">
        <v>0</v>
      </c>
      <c r="R434" s="450">
        <f t="shared" si="195"/>
        <v>0</v>
      </c>
      <c r="S434" s="451">
        <v>0</v>
      </c>
      <c r="T434" s="473">
        <f t="shared" si="191"/>
        <v>18</v>
      </c>
      <c r="U434" s="453">
        <f t="shared" si="192"/>
        <v>18</v>
      </c>
      <c r="V434" s="451">
        <f t="shared" si="193"/>
        <v>0</v>
      </c>
      <c r="W434" s="474">
        <f t="shared" si="194"/>
        <v>18</v>
      </c>
    </row>
    <row r="435" spans="1:23" outlineLevel="2" x14ac:dyDescent="0.2">
      <c r="A435" s="471" t="s">
        <v>230</v>
      </c>
      <c r="B435" s="430" t="s">
        <v>70</v>
      </c>
      <c r="C435" s="430" t="s">
        <v>18</v>
      </c>
      <c r="D435" s="430" t="s">
        <v>270</v>
      </c>
      <c r="E435" s="430" t="s">
        <v>271</v>
      </c>
      <c r="F435" s="430" t="s">
        <v>272</v>
      </c>
      <c r="G435" s="472">
        <v>5</v>
      </c>
      <c r="H435" s="430" t="s">
        <v>28</v>
      </c>
      <c r="I435" s="446">
        <v>1</v>
      </c>
      <c r="J435" s="446">
        <f>(9+$Y$30)*I435</f>
        <v>13.5</v>
      </c>
      <c r="K435" s="447">
        <v>4.5</v>
      </c>
      <c r="L435" s="455">
        <f t="shared" si="189"/>
        <v>9</v>
      </c>
      <c r="M435" s="456">
        <f t="shared" si="190"/>
        <v>3</v>
      </c>
      <c r="N435" s="425">
        <v>12</v>
      </c>
      <c r="O435" s="450">
        <v>1</v>
      </c>
      <c r="P435" s="451">
        <v>1</v>
      </c>
      <c r="Q435" s="425">
        <v>0</v>
      </c>
      <c r="R435" s="450">
        <f t="shared" si="195"/>
        <v>0</v>
      </c>
      <c r="S435" s="451">
        <v>0</v>
      </c>
      <c r="T435" s="473">
        <f t="shared" si="191"/>
        <v>18</v>
      </c>
      <c r="U435" s="453">
        <f t="shared" si="192"/>
        <v>18</v>
      </c>
      <c r="V435" s="451">
        <f t="shared" si="193"/>
        <v>0</v>
      </c>
      <c r="W435" s="474">
        <f t="shared" si="194"/>
        <v>18</v>
      </c>
    </row>
    <row r="436" spans="1:23" outlineLevel="2" x14ac:dyDescent="0.2">
      <c r="A436" s="471" t="s">
        <v>33</v>
      </c>
      <c r="B436" s="430" t="s">
        <v>70</v>
      </c>
      <c r="C436" s="430" t="s">
        <v>18</v>
      </c>
      <c r="D436" s="430" t="s">
        <v>71</v>
      </c>
      <c r="E436" s="430" t="s">
        <v>72</v>
      </c>
      <c r="F436" s="430" t="s">
        <v>73</v>
      </c>
      <c r="G436" s="472">
        <v>5</v>
      </c>
      <c r="H436" s="430" t="s">
        <v>28</v>
      </c>
      <c r="I436" s="446">
        <v>1</v>
      </c>
      <c r="J436" s="446">
        <f>(9+$Y$30)*I436</f>
        <v>13.5</v>
      </c>
      <c r="K436" s="447">
        <v>4.5</v>
      </c>
      <c r="L436" s="455">
        <f t="shared" si="189"/>
        <v>9</v>
      </c>
      <c r="M436" s="456">
        <f t="shared" si="190"/>
        <v>3</v>
      </c>
      <c r="N436" s="425">
        <v>12</v>
      </c>
      <c r="O436" s="450">
        <v>1</v>
      </c>
      <c r="P436" s="451">
        <v>1</v>
      </c>
      <c r="Q436" s="425">
        <v>0</v>
      </c>
      <c r="R436" s="450">
        <f t="shared" si="195"/>
        <v>0</v>
      </c>
      <c r="S436" s="451">
        <v>0</v>
      </c>
      <c r="T436" s="473">
        <f t="shared" si="191"/>
        <v>18</v>
      </c>
      <c r="U436" s="453">
        <f t="shared" si="192"/>
        <v>18</v>
      </c>
      <c r="V436" s="451">
        <f t="shared" si="193"/>
        <v>0</v>
      </c>
      <c r="W436" s="474">
        <f t="shared" si="194"/>
        <v>18</v>
      </c>
    </row>
    <row r="437" spans="1:23" outlineLevel="2" x14ac:dyDescent="0.2">
      <c r="A437" s="443" t="s">
        <v>117</v>
      </c>
      <c r="B437" s="430" t="s">
        <v>70</v>
      </c>
      <c r="C437" s="430" t="s">
        <v>18</v>
      </c>
      <c r="D437" s="478" t="s">
        <v>634</v>
      </c>
      <c r="E437" s="430" t="s">
        <v>632</v>
      </c>
      <c r="F437" s="430" t="s">
        <v>633</v>
      </c>
      <c r="G437" s="472">
        <v>5</v>
      </c>
      <c r="H437" s="430" t="s">
        <v>28</v>
      </c>
      <c r="I437" s="446">
        <v>0.5</v>
      </c>
      <c r="J437" s="446">
        <f>(9+$Y$30)*I437</f>
        <v>6.75</v>
      </c>
      <c r="K437" s="447">
        <f>4.5*I437</f>
        <v>2.25</v>
      </c>
      <c r="L437" s="455">
        <f t="shared" si="189"/>
        <v>4.5</v>
      </c>
      <c r="M437" s="456">
        <f t="shared" si="190"/>
        <v>1.5</v>
      </c>
      <c r="N437" s="425">
        <v>12</v>
      </c>
      <c r="O437" s="450">
        <v>1</v>
      </c>
      <c r="P437" s="451">
        <v>1</v>
      </c>
      <c r="Q437" s="425">
        <v>0</v>
      </c>
      <c r="R437" s="450">
        <f t="shared" si="195"/>
        <v>0</v>
      </c>
      <c r="S437" s="451">
        <v>0</v>
      </c>
      <c r="T437" s="473">
        <f t="shared" si="191"/>
        <v>9</v>
      </c>
      <c r="U437" s="453">
        <f t="shared" si="192"/>
        <v>9</v>
      </c>
      <c r="V437" s="451">
        <f t="shared" si="193"/>
        <v>0</v>
      </c>
      <c r="W437" s="474">
        <f t="shared" si="194"/>
        <v>9</v>
      </c>
    </row>
    <row r="438" spans="1:23" outlineLevel="2" x14ac:dyDescent="0.2">
      <c r="A438" s="443" t="s">
        <v>230</v>
      </c>
      <c r="B438" s="430" t="s">
        <v>70</v>
      </c>
      <c r="C438" s="478" t="s">
        <v>18</v>
      </c>
      <c r="D438" s="478" t="s">
        <v>634</v>
      </c>
      <c r="E438" s="430" t="s">
        <v>632</v>
      </c>
      <c r="F438" s="430" t="s">
        <v>633</v>
      </c>
      <c r="G438" s="472">
        <v>5</v>
      </c>
      <c r="H438" s="430" t="s">
        <v>28</v>
      </c>
      <c r="I438" s="446">
        <v>0.25</v>
      </c>
      <c r="J438" s="446">
        <f>(9+$Y$30)*I438</f>
        <v>3.375</v>
      </c>
      <c r="K438" s="447">
        <f>4.5*I438</f>
        <v>1.125</v>
      </c>
      <c r="L438" s="455">
        <f t="shared" si="189"/>
        <v>2.25</v>
      </c>
      <c r="M438" s="456">
        <f t="shared" si="190"/>
        <v>0.75</v>
      </c>
      <c r="N438" s="425">
        <v>12</v>
      </c>
      <c r="O438" s="450">
        <v>1</v>
      </c>
      <c r="P438" s="451">
        <v>1</v>
      </c>
      <c r="Q438" s="425">
        <v>0</v>
      </c>
      <c r="R438" s="450">
        <f t="shared" si="195"/>
        <v>0</v>
      </c>
      <c r="S438" s="451">
        <v>0</v>
      </c>
      <c r="T438" s="473">
        <f t="shared" si="191"/>
        <v>4.5</v>
      </c>
      <c r="U438" s="453">
        <f t="shared" si="192"/>
        <v>4.5</v>
      </c>
      <c r="V438" s="451">
        <f t="shared" si="193"/>
        <v>0</v>
      </c>
      <c r="W438" s="474">
        <f t="shared" si="194"/>
        <v>4.5</v>
      </c>
    </row>
    <row r="439" spans="1:23" outlineLevel="2" x14ac:dyDescent="0.2">
      <c r="A439" s="443" t="s">
        <v>473</v>
      </c>
      <c r="B439" s="430" t="s">
        <v>70</v>
      </c>
      <c r="C439" s="478" t="s">
        <v>18</v>
      </c>
      <c r="D439" s="478" t="s">
        <v>634</v>
      </c>
      <c r="E439" s="430" t="s">
        <v>632</v>
      </c>
      <c r="F439" s="430" t="s">
        <v>633</v>
      </c>
      <c r="G439" s="472">
        <v>5</v>
      </c>
      <c r="H439" s="430" t="s">
        <v>28</v>
      </c>
      <c r="I439" s="446">
        <v>0.25</v>
      </c>
      <c r="J439" s="446">
        <f>(9+$Y$30)*I439</f>
        <v>3.375</v>
      </c>
      <c r="K439" s="447">
        <f>4.5*I439</f>
        <v>1.125</v>
      </c>
      <c r="L439" s="455">
        <f t="shared" si="189"/>
        <v>2.25</v>
      </c>
      <c r="M439" s="456">
        <f t="shared" si="190"/>
        <v>0.75</v>
      </c>
      <c r="N439" s="425">
        <v>12</v>
      </c>
      <c r="O439" s="450">
        <v>1</v>
      </c>
      <c r="P439" s="451">
        <v>1</v>
      </c>
      <c r="Q439" s="425">
        <v>0</v>
      </c>
      <c r="R439" s="450">
        <f t="shared" si="195"/>
        <v>0</v>
      </c>
      <c r="S439" s="451">
        <v>0</v>
      </c>
      <c r="T439" s="473">
        <f t="shared" si="191"/>
        <v>4.5</v>
      </c>
      <c r="U439" s="453">
        <f t="shared" si="192"/>
        <v>4.5</v>
      </c>
      <c r="V439" s="451">
        <f t="shared" si="193"/>
        <v>0</v>
      </c>
      <c r="W439" s="474">
        <f t="shared" si="194"/>
        <v>4.5</v>
      </c>
    </row>
    <row r="440" spans="1:23" outlineLevel="2" x14ac:dyDescent="0.2">
      <c r="A440" s="443" t="s">
        <v>170</v>
      </c>
      <c r="B440" s="430" t="s">
        <v>70</v>
      </c>
      <c r="C440" s="430" t="s">
        <v>18</v>
      </c>
      <c r="D440" s="430" t="s">
        <v>29</v>
      </c>
      <c r="E440" s="430" t="s">
        <v>30</v>
      </c>
      <c r="F440" s="430" t="s">
        <v>31</v>
      </c>
      <c r="G440" s="472">
        <v>10</v>
      </c>
      <c r="H440" s="430" t="s">
        <v>32</v>
      </c>
      <c r="I440" s="446">
        <v>1</v>
      </c>
      <c r="J440" s="446">
        <f>$Y$27</f>
        <v>0.06</v>
      </c>
      <c r="K440" s="447">
        <v>0</v>
      </c>
      <c r="L440" s="455">
        <f t="shared" si="189"/>
        <v>1.9999999999999997E-2</v>
      </c>
      <c r="M440" s="456">
        <f t="shared" si="190"/>
        <v>0</v>
      </c>
      <c r="N440" s="425">
        <v>0</v>
      </c>
      <c r="O440" s="450">
        <f>N440</f>
        <v>0</v>
      </c>
      <c r="P440" s="451">
        <v>0</v>
      </c>
      <c r="Q440" s="425">
        <v>3</v>
      </c>
      <c r="R440" s="450">
        <f t="shared" si="195"/>
        <v>3</v>
      </c>
      <c r="S440" s="451">
        <v>0</v>
      </c>
      <c r="T440" s="473">
        <f t="shared" si="191"/>
        <v>0.18</v>
      </c>
      <c r="U440" s="453">
        <f t="shared" si="192"/>
        <v>0</v>
      </c>
      <c r="V440" s="451">
        <f t="shared" si="193"/>
        <v>0.18</v>
      </c>
      <c r="W440" s="474">
        <f t="shared" si="194"/>
        <v>0.18</v>
      </c>
    </row>
    <row r="441" spans="1:23" outlineLevel="2" x14ac:dyDescent="0.2">
      <c r="A441" s="443" t="s">
        <v>473</v>
      </c>
      <c r="B441" s="430" t="s">
        <v>70</v>
      </c>
      <c r="C441" s="430" t="s">
        <v>18</v>
      </c>
      <c r="D441" s="430" t="s">
        <v>29</v>
      </c>
      <c r="E441" s="430" t="s">
        <v>30</v>
      </c>
      <c r="F441" s="430" t="s">
        <v>31</v>
      </c>
      <c r="G441" s="472">
        <v>10</v>
      </c>
      <c r="H441" s="430" t="s">
        <v>32</v>
      </c>
      <c r="I441" s="446">
        <v>1</v>
      </c>
      <c r="J441" s="446">
        <f>$Y$27</f>
        <v>0.06</v>
      </c>
      <c r="K441" s="447">
        <v>0</v>
      </c>
      <c r="L441" s="455">
        <f t="shared" si="189"/>
        <v>1.9999999999999997E-2</v>
      </c>
      <c r="M441" s="456">
        <f t="shared" si="190"/>
        <v>0</v>
      </c>
      <c r="N441" s="425">
        <v>0</v>
      </c>
      <c r="O441" s="450">
        <f>N441</f>
        <v>0</v>
      </c>
      <c r="P441" s="451">
        <v>0</v>
      </c>
      <c r="Q441" s="425">
        <v>2</v>
      </c>
      <c r="R441" s="450">
        <f t="shared" si="195"/>
        <v>2</v>
      </c>
      <c r="S441" s="451">
        <v>0</v>
      </c>
      <c r="T441" s="473">
        <f t="shared" si="191"/>
        <v>0.12</v>
      </c>
      <c r="U441" s="453">
        <f t="shared" si="192"/>
        <v>0</v>
      </c>
      <c r="V441" s="451">
        <f t="shared" si="193"/>
        <v>0.12</v>
      </c>
      <c r="W441" s="474">
        <f t="shared" si="194"/>
        <v>0.12</v>
      </c>
    </row>
    <row r="442" spans="1:23" outlineLevel="1" x14ac:dyDescent="0.2">
      <c r="A442" s="479"/>
      <c r="B442" s="480"/>
      <c r="C442" s="480" t="s">
        <v>692</v>
      </c>
      <c r="D442" s="480"/>
      <c r="E442" s="480"/>
      <c r="F442" s="480"/>
      <c r="G442" s="481"/>
      <c r="H442" s="480"/>
      <c r="I442" s="482"/>
      <c r="J442" s="482"/>
      <c r="K442" s="482"/>
      <c r="L442" s="482"/>
      <c r="M442" s="482"/>
      <c r="N442" s="483"/>
      <c r="O442" s="484"/>
      <c r="P442" s="484"/>
      <c r="Q442" s="483"/>
      <c r="R442" s="484"/>
      <c r="S442" s="484"/>
      <c r="T442" s="485"/>
      <c r="U442" s="484">
        <f>SUBTOTAL(9,U428:U441)</f>
        <v>96</v>
      </c>
      <c r="V442" s="484">
        <f>SUBTOTAL(9,V428:V441)</f>
        <v>2.3000000000000003</v>
      </c>
      <c r="W442" s="486">
        <f>SUBTOTAL(9,W428:W441)</f>
        <v>98.300000000000011</v>
      </c>
    </row>
    <row r="443" spans="1:23" x14ac:dyDescent="0.2">
      <c r="A443" s="479"/>
      <c r="B443" s="480"/>
      <c r="C443" s="480" t="s">
        <v>492</v>
      </c>
      <c r="D443" s="480"/>
      <c r="E443" s="480"/>
      <c r="F443" s="480"/>
      <c r="G443" s="481"/>
      <c r="H443" s="480"/>
      <c r="I443" s="482"/>
      <c r="J443" s="482"/>
      <c r="K443" s="482"/>
      <c r="L443" s="482"/>
      <c r="M443" s="482"/>
      <c r="N443" s="483"/>
      <c r="O443" s="484"/>
      <c r="P443" s="484"/>
      <c r="Q443" s="483"/>
      <c r="R443" s="484"/>
      <c r="S443" s="484"/>
      <c r="T443" s="485"/>
      <c r="U443" s="484">
        <f>SUBTOTAL(9,U2:U441)</f>
        <v>4050.489999999998</v>
      </c>
      <c r="V443" s="484">
        <f>SUBTOTAL(9,V2:V441)</f>
        <v>3415.7599999999984</v>
      </c>
      <c r="W443" s="486">
        <f>SUBTOTAL(9,W2:W441)</f>
        <v>7466.25</v>
      </c>
    </row>
    <row r="444" spans="1:23" x14ac:dyDescent="0.2">
      <c r="A444" s="479"/>
      <c r="B444" s="480"/>
      <c r="C444" s="480"/>
      <c r="D444" s="480"/>
      <c r="E444" s="480"/>
      <c r="F444" s="480"/>
      <c r="G444" s="481"/>
      <c r="H444" s="480"/>
      <c r="I444" s="482"/>
      <c r="J444" s="482"/>
      <c r="K444" s="482"/>
      <c r="L444" s="482"/>
      <c r="M444" s="482"/>
      <c r="N444" s="483"/>
      <c r="O444" s="484"/>
      <c r="P444" s="484"/>
      <c r="Q444" s="483"/>
      <c r="R444" s="484"/>
      <c r="S444" s="484"/>
      <c r="T444" s="485"/>
      <c r="U444" s="484"/>
      <c r="V444" s="484"/>
      <c r="W444" s="486"/>
    </row>
    <row r="445" spans="1:23" x14ac:dyDescent="0.2">
      <c r="A445" s="479"/>
      <c r="B445" s="480"/>
      <c r="C445" s="480"/>
      <c r="D445" s="480"/>
      <c r="E445" s="480"/>
      <c r="F445" s="480"/>
      <c r="G445" s="481"/>
      <c r="H445" s="480"/>
      <c r="I445" s="482"/>
      <c r="J445" s="482"/>
      <c r="K445" s="482"/>
      <c r="L445" s="482"/>
      <c r="M445" s="482"/>
      <c r="N445" s="483"/>
      <c r="O445" s="484"/>
      <c r="P445" s="484"/>
      <c r="Q445" s="483"/>
      <c r="R445" s="484"/>
      <c r="S445" s="484"/>
      <c r="T445" s="485"/>
      <c r="U445" s="484"/>
      <c r="V445" s="484"/>
      <c r="W445" s="486"/>
    </row>
    <row r="446" spans="1:23" x14ac:dyDescent="0.2">
      <c r="A446" s="479"/>
      <c r="B446" s="480"/>
      <c r="C446" s="480"/>
      <c r="D446" s="480"/>
      <c r="E446" s="480"/>
      <c r="F446" s="480"/>
      <c r="G446" s="481"/>
      <c r="H446" s="480"/>
      <c r="I446" s="482"/>
      <c r="J446" s="482"/>
      <c r="K446" s="482"/>
      <c r="L446" s="482"/>
      <c r="M446" s="482"/>
      <c r="N446" s="483"/>
      <c r="O446" s="484"/>
      <c r="P446" s="484"/>
      <c r="Q446" s="483"/>
      <c r="R446" s="484"/>
      <c r="S446" s="484"/>
      <c r="T446" s="485"/>
      <c r="U446" s="484"/>
      <c r="V446" s="484"/>
      <c r="W446" s="486"/>
    </row>
    <row r="447" spans="1:23" x14ac:dyDescent="0.2">
      <c r="A447" s="480"/>
      <c r="B447" s="480"/>
      <c r="C447" s="480"/>
      <c r="D447" s="480"/>
      <c r="E447" s="480"/>
      <c r="F447" s="480"/>
      <c r="G447" s="481"/>
      <c r="H447" s="480"/>
      <c r="I447" s="482"/>
      <c r="J447" s="482"/>
      <c r="K447" s="482"/>
      <c r="L447" s="482"/>
      <c r="M447" s="482"/>
      <c r="N447" s="483"/>
      <c r="O447" s="484"/>
      <c r="P447" s="484"/>
      <c r="Q447" s="483"/>
      <c r="R447" s="484"/>
      <c r="S447" s="484"/>
      <c r="T447" s="485"/>
      <c r="U447" s="484"/>
      <c r="V447" s="484"/>
      <c r="W447" s="486"/>
    </row>
    <row r="448" spans="1:23" x14ac:dyDescent="0.2">
      <c r="A448" s="480"/>
      <c r="B448" s="480"/>
      <c r="C448" s="480"/>
      <c r="D448" s="480" t="s">
        <v>517</v>
      </c>
      <c r="E448" s="480" t="s">
        <v>510</v>
      </c>
      <c r="F448" s="487"/>
      <c r="G448" s="481"/>
      <c r="H448" s="480"/>
      <c r="I448" s="482"/>
      <c r="J448" s="482"/>
      <c r="K448" s="482"/>
      <c r="L448" s="482"/>
      <c r="M448" s="482"/>
      <c r="N448" s="483"/>
      <c r="O448" s="484"/>
      <c r="P448" s="484"/>
      <c r="Q448" s="483"/>
      <c r="R448" s="484"/>
      <c r="S448" s="484"/>
      <c r="T448" s="485"/>
      <c r="U448" s="484"/>
      <c r="V448" s="484"/>
      <c r="W448" s="488"/>
    </row>
    <row r="449" spans="1:24" ht="14.25" x14ac:dyDescent="0.2">
      <c r="A449" s="480"/>
      <c r="B449" s="480"/>
      <c r="C449" s="480"/>
      <c r="D449" s="480" t="s">
        <v>9</v>
      </c>
      <c r="E449" s="480" t="s">
        <v>511</v>
      </c>
      <c r="F449" s="487"/>
      <c r="G449" s="481"/>
      <c r="H449" s="480"/>
      <c r="I449" s="482"/>
      <c r="J449" s="482"/>
      <c r="K449" s="114"/>
      <c r="L449" s="114"/>
      <c r="M449" s="114"/>
      <c r="N449" s="489"/>
      <c r="O449" s="490" t="s">
        <v>543</v>
      </c>
      <c r="P449" s="491">
        <f>Y29</f>
        <v>0.4</v>
      </c>
      <c r="Q449" s="489"/>
      <c r="R449" s="115"/>
      <c r="S449" s="115"/>
      <c r="T449" s="491"/>
      <c r="U449" s="115"/>
      <c r="V449" s="114" t="s">
        <v>627</v>
      </c>
      <c r="W449" s="492">
        <f>W443</f>
        <v>7466.25</v>
      </c>
    </row>
    <row r="450" spans="1:24" ht="14.25" x14ac:dyDescent="0.2">
      <c r="A450" s="480"/>
      <c r="B450" s="480"/>
      <c r="C450" s="480"/>
      <c r="D450" s="480" t="s">
        <v>75</v>
      </c>
      <c r="E450" s="480" t="s">
        <v>512</v>
      </c>
      <c r="F450" s="487"/>
      <c r="G450" s="481"/>
      <c r="H450" s="480"/>
      <c r="I450" s="482"/>
      <c r="J450" s="482"/>
      <c r="K450" s="114"/>
      <c r="L450" s="114"/>
      <c r="M450" s="114"/>
      <c r="N450" s="489"/>
      <c r="O450" s="114" t="s">
        <v>544</v>
      </c>
      <c r="P450" s="491">
        <f>Y27</f>
        <v>0.06</v>
      </c>
      <c r="Q450" s="489"/>
      <c r="R450" s="115"/>
      <c r="S450" s="115"/>
      <c r="T450" s="491"/>
      <c r="U450" s="115"/>
      <c r="V450" s="114"/>
      <c r="W450" s="492"/>
      <c r="X450" s="111"/>
    </row>
    <row r="451" spans="1:24" ht="15" x14ac:dyDescent="0.25">
      <c r="A451" s="480"/>
      <c r="B451" s="480"/>
      <c r="C451" s="480"/>
      <c r="D451" s="480" t="s">
        <v>34</v>
      </c>
      <c r="E451" s="480" t="s">
        <v>513</v>
      </c>
      <c r="F451" s="487"/>
      <c r="G451" s="481"/>
      <c r="H451" s="480"/>
      <c r="I451" s="482"/>
      <c r="J451" s="482"/>
      <c r="K451" s="114"/>
      <c r="L451" s="114"/>
      <c r="M451" s="114"/>
      <c r="N451" s="489"/>
      <c r="O451" s="114" t="s">
        <v>545</v>
      </c>
      <c r="P451" s="491">
        <f>Y28</f>
        <v>4</v>
      </c>
      <c r="Q451" s="489"/>
      <c r="R451" s="115"/>
      <c r="S451" s="115"/>
      <c r="T451" s="491"/>
      <c r="U451" s="484"/>
      <c r="V451" s="115"/>
      <c r="W451" s="492"/>
      <c r="X451" s="112"/>
    </row>
    <row r="452" spans="1:24" ht="15" x14ac:dyDescent="0.25">
      <c r="A452" s="480"/>
      <c r="B452" s="480"/>
      <c r="C452" s="480"/>
      <c r="D452" s="480" t="s">
        <v>80</v>
      </c>
      <c r="E452" s="480" t="s">
        <v>514</v>
      </c>
      <c r="F452" s="487"/>
      <c r="G452" s="481"/>
      <c r="H452" s="480"/>
      <c r="I452" s="482"/>
      <c r="J452" s="482"/>
      <c r="K452" s="114"/>
      <c r="L452" s="114"/>
      <c r="M452" s="114"/>
      <c r="N452" s="489"/>
      <c r="O452" s="114"/>
      <c r="P452" s="491"/>
      <c r="Q452" s="489"/>
      <c r="R452" s="115"/>
      <c r="S452" s="115"/>
      <c r="T452" s="491"/>
      <c r="U452" s="115"/>
      <c r="V452" s="114" t="s">
        <v>603</v>
      </c>
      <c r="W452" s="492">
        <v>7444.4</v>
      </c>
      <c r="X452" s="113"/>
    </row>
    <row r="453" spans="1:24" ht="15" x14ac:dyDescent="0.25">
      <c r="A453" s="480"/>
      <c r="B453" s="480"/>
      <c r="C453" s="480"/>
      <c r="D453" s="480" t="s">
        <v>3</v>
      </c>
      <c r="E453" s="480" t="s">
        <v>515</v>
      </c>
      <c r="F453" s="487"/>
      <c r="G453" s="481"/>
      <c r="H453" s="480"/>
      <c r="I453" s="482"/>
      <c r="J453" s="482"/>
      <c r="K453" s="482"/>
      <c r="L453" s="114"/>
      <c r="M453" s="114"/>
      <c r="N453" s="489"/>
      <c r="O453" s="114" t="s">
        <v>610</v>
      </c>
      <c r="P453" s="115">
        <f>Y32</f>
        <v>0.4</v>
      </c>
      <c r="Q453" s="489"/>
      <c r="R453" s="115"/>
      <c r="S453" s="115"/>
      <c r="T453" s="491"/>
      <c r="U453" s="115"/>
      <c r="V453" s="114" t="s">
        <v>585</v>
      </c>
      <c r="W453" s="492">
        <f>W449-W452</f>
        <v>21.850000000000364</v>
      </c>
      <c r="X453" s="162"/>
    </row>
    <row r="454" spans="1:24" ht="14.25" x14ac:dyDescent="0.2">
      <c r="A454" s="480"/>
      <c r="B454" s="480"/>
      <c r="C454" s="480"/>
      <c r="D454" s="480" t="s">
        <v>70</v>
      </c>
      <c r="E454" s="480" t="s">
        <v>516</v>
      </c>
      <c r="F454" s="487"/>
      <c r="G454" s="481"/>
      <c r="H454" s="480"/>
      <c r="I454" s="482"/>
      <c r="J454" s="482"/>
      <c r="K454" s="114"/>
      <c r="L454" s="114"/>
      <c r="M454" s="114"/>
      <c r="N454" s="489"/>
      <c r="O454" s="115" t="s">
        <v>685</v>
      </c>
      <c r="P454" s="115"/>
      <c r="Q454" s="489"/>
      <c r="R454" s="115"/>
      <c r="S454" s="115"/>
      <c r="T454" s="491"/>
      <c r="U454" s="115"/>
      <c r="V454" s="114"/>
      <c r="W454" s="492"/>
    </row>
    <row r="455" spans="1:24" ht="14.25" x14ac:dyDescent="0.2">
      <c r="A455" s="480"/>
      <c r="B455" s="480"/>
      <c r="C455" s="480"/>
      <c r="D455" s="480" t="s">
        <v>587</v>
      </c>
      <c r="E455" s="480" t="s">
        <v>602</v>
      </c>
      <c r="F455" s="487"/>
      <c r="G455" s="481"/>
      <c r="H455" s="480"/>
      <c r="I455" s="482"/>
      <c r="J455" s="482"/>
      <c r="K455" s="482"/>
      <c r="L455" s="482"/>
      <c r="M455" s="482"/>
      <c r="N455" s="483"/>
      <c r="O455" s="484"/>
      <c r="P455" s="484"/>
      <c r="Q455" s="483"/>
      <c r="R455" s="484"/>
      <c r="S455" s="484"/>
      <c r="T455" s="485"/>
      <c r="U455" s="115"/>
      <c r="V455" s="484"/>
      <c r="W455" s="488"/>
    </row>
    <row r="456" spans="1:24" x14ac:dyDescent="0.2">
      <c r="A456" s="480"/>
      <c r="B456" s="480"/>
      <c r="C456" s="480"/>
      <c r="D456" s="480" t="s">
        <v>24</v>
      </c>
      <c r="E456" s="480" t="s">
        <v>631</v>
      </c>
      <c r="F456" s="487"/>
      <c r="G456" s="481"/>
      <c r="H456" s="480"/>
      <c r="I456" s="482"/>
      <c r="J456" s="482"/>
      <c r="K456" s="482"/>
      <c r="L456" s="482"/>
      <c r="M456" s="482"/>
      <c r="N456" s="483"/>
      <c r="O456" s="484"/>
      <c r="P456" s="484"/>
      <c r="Q456" s="483"/>
      <c r="R456" s="484"/>
      <c r="S456" s="484"/>
      <c r="T456" s="485"/>
      <c r="U456" s="484"/>
      <c r="V456" s="484"/>
      <c r="W456" s="488"/>
    </row>
    <row r="457" spans="1:24" ht="50.1" customHeight="1" x14ac:dyDescent="0.2">
      <c r="A457" s="480"/>
      <c r="B457" s="480"/>
      <c r="C457" s="480"/>
      <c r="D457" s="480"/>
      <c r="E457" s="480"/>
      <c r="F457" s="480"/>
      <c r="G457" s="481"/>
      <c r="H457" s="480"/>
      <c r="I457" s="482"/>
      <c r="J457" s="482"/>
      <c r="K457" s="482"/>
      <c r="L457" s="482"/>
      <c r="M457" s="482"/>
      <c r="N457" s="483"/>
      <c r="O457" s="484"/>
      <c r="P457" s="484"/>
      <c r="Q457" s="483"/>
      <c r="R457" s="484"/>
      <c r="S457" s="484"/>
      <c r="T457" s="485"/>
      <c r="U457" s="484"/>
      <c r="V457" s="484"/>
      <c r="W457" s="488"/>
    </row>
    <row r="528" outlineLevel="1" x14ac:dyDescent="0.2"/>
    <row r="529" outlineLevel="1" x14ac:dyDescent="0.2"/>
    <row r="530" outlineLevel="1" x14ac:dyDescent="0.2"/>
  </sheetData>
  <sortState ref="A2:AC397">
    <sortCondition ref="B2:B397"/>
    <sortCondition ref="C2:C397"/>
    <sortCondition ref="D2:D397"/>
  </sortState>
  <printOptions horizontalCentered="1"/>
  <pageMargins left="0.31496062992125984" right="0.31496062992125984" top="0.19685039370078741" bottom="0.19685039370078741" header="0.19685039370078741" footer="0.31496062992125984"/>
  <pageSetup paperSize="9" scale="54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7"/>
  <sheetViews>
    <sheetView workbookViewId="0">
      <pane ySplit="2" topLeftCell="A3" activePane="bottomLeft" state="frozen"/>
      <selection pane="bottomLeft"/>
    </sheetView>
  </sheetViews>
  <sheetFormatPr defaultColWidth="11.42578125" defaultRowHeight="12.75" x14ac:dyDescent="0.2"/>
  <cols>
    <col min="1" max="1" width="3.85546875" customWidth="1"/>
    <col min="2" max="2" width="11.28515625" customWidth="1"/>
    <col min="3" max="3" width="92.42578125" customWidth="1"/>
    <col min="4" max="4" width="9.7109375" style="480" customWidth="1"/>
    <col min="5" max="5" width="9.42578125" style="480" customWidth="1"/>
    <col min="6" max="6" width="6.7109375" style="480" customWidth="1"/>
    <col min="7" max="7" width="48.7109375" style="480" customWidth="1"/>
    <col min="8" max="8" width="7.5703125" style="481" customWidth="1"/>
    <col min="9" max="10" width="10.5703125" style="483" customWidth="1"/>
    <col min="11" max="11" width="5.7109375" style="483" customWidth="1"/>
    <col min="12" max="13" width="8.7109375" style="482" customWidth="1"/>
    <col min="14" max="14" width="8.7109375" style="482" hidden="1" customWidth="1"/>
    <col min="15" max="15" width="8.7109375" style="482" customWidth="1"/>
    <col min="16" max="16" width="9" style="483" hidden="1" customWidth="1"/>
    <col min="17" max="18" width="9" style="482" hidden="1" customWidth="1"/>
    <col min="19" max="21" width="9" style="482" customWidth="1"/>
    <col min="22" max="22" width="6.7109375" style="483" customWidth="1"/>
    <col min="23" max="23" width="6.7109375" style="484" customWidth="1"/>
    <col min="24" max="24" width="6.7109375" style="484" hidden="1" customWidth="1"/>
    <col min="25" max="25" width="6.7109375" style="484" customWidth="1"/>
    <col min="26" max="26" width="6.7109375" style="483" hidden="1" customWidth="1"/>
    <col min="27" max="27" width="6.7109375" style="483" customWidth="1"/>
    <col min="28" max="28" width="6.7109375" style="484" customWidth="1"/>
    <col min="29" max="29" width="6.7109375" style="484" hidden="1" customWidth="1"/>
    <col min="30" max="30" width="6.7109375" style="484" customWidth="1"/>
    <col min="31" max="31" width="5" style="480" hidden="1" customWidth="1"/>
    <col min="32" max="32" width="8.7109375" style="596" hidden="1" customWidth="1"/>
    <col min="33" max="34" width="8.7109375" style="484" customWidth="1"/>
    <col min="35" max="35" width="10.7109375" style="488" customWidth="1"/>
    <col min="36" max="36" width="11.140625" style="482" customWidth="1"/>
    <col min="37" max="37" width="24" style="482" customWidth="1"/>
    <col min="38" max="38" width="23.85546875" style="564" customWidth="1"/>
    <col min="39" max="39" width="9.28515625" style="564" customWidth="1"/>
    <col min="40" max="40" width="10" style="566" customWidth="1"/>
  </cols>
  <sheetData>
    <row r="1" spans="1:40" s="188" customFormat="1" x14ac:dyDescent="0.2">
      <c r="A1" s="3"/>
      <c r="B1"/>
      <c r="C1"/>
      <c r="D1" s="689"/>
      <c r="E1" s="689"/>
      <c r="F1" s="689"/>
      <c r="G1" s="689"/>
      <c r="H1" s="689"/>
      <c r="I1" s="690"/>
      <c r="J1" s="690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90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</row>
    <row r="2" spans="1:40" ht="57" customHeight="1" x14ac:dyDescent="0.2">
      <c r="B2" s="701" t="s">
        <v>843</v>
      </c>
      <c r="C2" s="702" t="s">
        <v>844</v>
      </c>
      <c r="D2" s="691"/>
      <c r="E2" s="691"/>
      <c r="F2" s="558"/>
      <c r="G2" s="559"/>
      <c r="H2" s="692"/>
      <c r="I2" s="682"/>
      <c r="J2" s="682"/>
      <c r="K2" s="561"/>
      <c r="L2" s="560"/>
      <c r="M2" s="560"/>
      <c r="N2" s="560"/>
      <c r="O2" s="560"/>
      <c r="P2" s="561"/>
      <c r="Q2" s="560"/>
      <c r="R2" s="560"/>
      <c r="S2" s="693"/>
      <c r="T2" s="693"/>
      <c r="U2" s="693"/>
      <c r="V2" s="561"/>
      <c r="W2" s="694"/>
      <c r="X2" s="694"/>
      <c r="Y2" s="694"/>
      <c r="Z2" s="561"/>
      <c r="AA2" s="561"/>
      <c r="AB2" s="694"/>
      <c r="AC2" s="694"/>
      <c r="AD2" s="694"/>
      <c r="AE2" s="561"/>
      <c r="AF2" s="563"/>
      <c r="AG2" s="562"/>
      <c r="AH2" s="562"/>
      <c r="AI2" s="560"/>
      <c r="AJ2" s="682"/>
      <c r="AK2" s="682"/>
    </row>
    <row r="3" spans="1:40" x14ac:dyDescent="0.2">
      <c r="B3" s="703" t="s">
        <v>9</v>
      </c>
      <c r="C3" s="704" t="s">
        <v>511</v>
      </c>
      <c r="I3" s="482"/>
      <c r="J3" s="482"/>
      <c r="AF3" s="485"/>
      <c r="AI3" s="486"/>
      <c r="AJ3" s="484"/>
      <c r="AK3" s="484"/>
    </row>
    <row r="4" spans="1:40" ht="15.75" x14ac:dyDescent="0.25">
      <c r="B4" s="705" t="s">
        <v>75</v>
      </c>
      <c r="C4" s="706" t="s">
        <v>512</v>
      </c>
      <c r="I4" s="482"/>
      <c r="J4" s="482"/>
      <c r="AF4" s="485"/>
      <c r="AI4" s="486"/>
      <c r="AJ4" s="560"/>
      <c r="AK4" s="560"/>
      <c r="AL4" s="567"/>
      <c r="AM4" s="568"/>
    </row>
    <row r="5" spans="1:40" ht="15.75" x14ac:dyDescent="0.25">
      <c r="B5" s="705" t="s">
        <v>34</v>
      </c>
      <c r="C5" s="706" t="s">
        <v>513</v>
      </c>
      <c r="I5" s="482"/>
      <c r="J5" s="482"/>
      <c r="AF5" s="485"/>
      <c r="AI5" s="486"/>
      <c r="AJ5" s="560"/>
      <c r="AK5" s="560"/>
      <c r="AL5" s="569"/>
      <c r="AM5" s="570"/>
    </row>
    <row r="6" spans="1:40" ht="15.75" x14ac:dyDescent="0.25">
      <c r="B6" s="705" t="s">
        <v>80</v>
      </c>
      <c r="C6" s="706" t="s">
        <v>514</v>
      </c>
      <c r="I6" s="482"/>
      <c r="J6" s="482"/>
      <c r="AF6" s="485"/>
      <c r="AI6" s="486"/>
      <c r="AJ6" s="560"/>
      <c r="AK6" s="560"/>
      <c r="AL6" s="569"/>
      <c r="AM6" s="570"/>
    </row>
    <row r="7" spans="1:40" x14ac:dyDescent="0.2">
      <c r="B7" s="705" t="s">
        <v>3</v>
      </c>
      <c r="C7" s="706" t="s">
        <v>515</v>
      </c>
      <c r="I7" s="482"/>
      <c r="J7" s="482"/>
      <c r="AF7" s="485"/>
      <c r="AI7" s="486"/>
      <c r="AJ7" s="484"/>
      <c r="AK7" s="484"/>
      <c r="AL7" s="482"/>
      <c r="AN7" s="564"/>
    </row>
    <row r="8" spans="1:40" x14ac:dyDescent="0.2">
      <c r="B8" s="705" t="s">
        <v>70</v>
      </c>
      <c r="C8" s="706" t="s">
        <v>516</v>
      </c>
      <c r="I8" s="482"/>
      <c r="J8" s="482"/>
      <c r="AF8" s="485"/>
      <c r="AI8" s="486"/>
      <c r="AJ8" s="560"/>
      <c r="AK8" s="560"/>
      <c r="AN8" s="564"/>
    </row>
    <row r="9" spans="1:40" ht="15.75" x14ac:dyDescent="0.25">
      <c r="B9" s="705" t="s">
        <v>587</v>
      </c>
      <c r="C9" s="706" t="s">
        <v>845</v>
      </c>
      <c r="I9" s="482"/>
      <c r="J9" s="482"/>
      <c r="AF9" s="485"/>
      <c r="AI9" s="486"/>
      <c r="AJ9" s="560"/>
      <c r="AK9" s="560"/>
      <c r="AL9" s="567"/>
      <c r="AN9" s="564"/>
    </row>
    <row r="10" spans="1:40" x14ac:dyDescent="0.2">
      <c r="B10" s="707" t="s">
        <v>24</v>
      </c>
      <c r="C10" s="708" t="s">
        <v>631</v>
      </c>
      <c r="E10" s="479"/>
      <c r="I10" s="482"/>
      <c r="J10" s="482"/>
      <c r="AF10" s="485"/>
      <c r="AI10" s="486"/>
      <c r="AJ10" s="484"/>
      <c r="AK10" s="484"/>
      <c r="AN10" s="564"/>
    </row>
    <row r="11" spans="1:40" x14ac:dyDescent="0.2">
      <c r="I11" s="482"/>
      <c r="J11" s="482"/>
      <c r="AF11" s="485"/>
      <c r="AI11" s="486"/>
      <c r="AJ11" s="560"/>
      <c r="AK11" s="560"/>
      <c r="AN11" s="564"/>
    </row>
    <row r="12" spans="1:40" x14ac:dyDescent="0.2">
      <c r="I12" s="482"/>
      <c r="J12" s="482"/>
      <c r="AF12" s="485"/>
      <c r="AI12" s="486"/>
      <c r="AJ12" s="560"/>
      <c r="AK12" s="560"/>
      <c r="AN12" s="564"/>
    </row>
    <row r="13" spans="1:40" x14ac:dyDescent="0.2">
      <c r="I13" s="482"/>
      <c r="J13" s="482"/>
      <c r="AF13" s="485"/>
      <c r="AI13" s="486"/>
      <c r="AJ13" s="560"/>
      <c r="AK13" s="560"/>
      <c r="AN13" s="564"/>
    </row>
    <row r="14" spans="1:40" x14ac:dyDescent="0.2">
      <c r="I14" s="482"/>
      <c r="J14" s="482"/>
      <c r="AF14" s="485"/>
      <c r="AI14" s="486"/>
      <c r="AJ14" s="560"/>
      <c r="AK14" s="560"/>
      <c r="AN14" s="564"/>
    </row>
    <row r="15" spans="1:40" ht="15.75" x14ac:dyDescent="0.25">
      <c r="I15" s="482"/>
      <c r="J15" s="482"/>
      <c r="AF15" s="485"/>
      <c r="AI15" s="486"/>
      <c r="AJ15" s="560"/>
      <c r="AK15" s="560"/>
      <c r="AL15" s="569"/>
      <c r="AM15" s="683"/>
      <c r="AN15" s="564"/>
    </row>
    <row r="16" spans="1:40" x14ac:dyDescent="0.2">
      <c r="I16" s="482"/>
      <c r="J16" s="482"/>
      <c r="AF16" s="485"/>
      <c r="AI16" s="486"/>
      <c r="AJ16" s="560"/>
      <c r="AK16" s="560"/>
      <c r="AN16" s="564"/>
    </row>
    <row r="17" spans="1:40" ht="15.75" x14ac:dyDescent="0.25">
      <c r="I17" s="482"/>
      <c r="J17" s="482"/>
      <c r="AF17" s="485"/>
      <c r="AI17" s="486"/>
      <c r="AJ17" s="560"/>
      <c r="AK17" s="560"/>
      <c r="AL17" s="573"/>
      <c r="AM17" s="684"/>
      <c r="AN17" s="564"/>
    </row>
    <row r="18" spans="1:40" ht="15.75" x14ac:dyDescent="0.25">
      <c r="I18" s="482"/>
      <c r="J18" s="482"/>
      <c r="AF18" s="485"/>
      <c r="AI18" s="486"/>
      <c r="AJ18" s="560"/>
      <c r="AK18" s="560"/>
      <c r="AL18" s="575"/>
      <c r="AM18" s="572"/>
    </row>
    <row r="19" spans="1:40" x14ac:dyDescent="0.2">
      <c r="I19" s="482"/>
      <c r="J19" s="482"/>
      <c r="AF19" s="485"/>
      <c r="AI19" s="486"/>
      <c r="AJ19" s="560"/>
      <c r="AK19" s="560"/>
    </row>
    <row r="20" spans="1:40" x14ac:dyDescent="0.2">
      <c r="I20" s="482"/>
      <c r="J20" s="482"/>
      <c r="AF20" s="485"/>
      <c r="AI20" s="486"/>
      <c r="AJ20" s="560"/>
      <c r="AK20" s="560"/>
    </row>
    <row r="21" spans="1:40" x14ac:dyDescent="0.2">
      <c r="I21" s="482"/>
      <c r="J21" s="482"/>
      <c r="AF21" s="485"/>
      <c r="AI21" s="486"/>
      <c r="AJ21" s="560"/>
      <c r="AK21" s="560"/>
    </row>
    <row r="22" spans="1:40" x14ac:dyDescent="0.2">
      <c r="I22" s="482"/>
      <c r="J22" s="482"/>
      <c r="AF22" s="485"/>
      <c r="AI22" s="486"/>
      <c r="AJ22" s="484"/>
      <c r="AK22" s="484"/>
    </row>
    <row r="23" spans="1:40" x14ac:dyDescent="0.2">
      <c r="I23" s="482"/>
      <c r="J23" s="482"/>
      <c r="AF23" s="485"/>
      <c r="AI23" s="486"/>
      <c r="AJ23" s="560"/>
      <c r="AK23" s="560"/>
    </row>
    <row r="24" spans="1:40" x14ac:dyDescent="0.2">
      <c r="I24" s="482"/>
      <c r="J24" s="482"/>
      <c r="AF24" s="485"/>
      <c r="AI24" s="486"/>
      <c r="AJ24" s="484"/>
      <c r="AK24" s="484"/>
    </row>
    <row r="25" spans="1:40" s="190" customFormat="1" x14ac:dyDescent="0.2">
      <c r="A25"/>
      <c r="B25"/>
      <c r="C25"/>
      <c r="D25" s="696"/>
      <c r="E25" s="696"/>
      <c r="F25" s="696"/>
      <c r="G25" s="696"/>
      <c r="H25" s="697"/>
      <c r="I25" s="586"/>
      <c r="J25" s="586"/>
      <c r="K25" s="593"/>
      <c r="L25" s="586"/>
      <c r="M25" s="586"/>
      <c r="N25" s="586"/>
      <c r="O25" s="586"/>
      <c r="P25" s="593"/>
      <c r="Q25" s="586"/>
      <c r="R25" s="586"/>
      <c r="S25" s="586"/>
      <c r="T25" s="586"/>
      <c r="U25" s="586"/>
      <c r="V25" s="593"/>
      <c r="W25" s="686"/>
      <c r="X25" s="686"/>
      <c r="Y25" s="686"/>
      <c r="Z25" s="593"/>
      <c r="AA25" s="593"/>
      <c r="AB25" s="686"/>
      <c r="AC25" s="686"/>
      <c r="AD25" s="686"/>
      <c r="AE25" s="696"/>
      <c r="AF25" s="580"/>
      <c r="AG25" s="686"/>
      <c r="AH25" s="686"/>
      <c r="AI25" s="698"/>
      <c r="AJ25" s="685"/>
      <c r="AK25" s="685"/>
      <c r="AL25" s="585"/>
      <c r="AM25" s="585"/>
      <c r="AN25" s="696"/>
    </row>
    <row r="26" spans="1:40" ht="15.75" x14ac:dyDescent="0.25">
      <c r="I26" s="482"/>
      <c r="J26" s="482"/>
      <c r="AF26" s="485"/>
      <c r="AI26" s="486"/>
      <c r="AJ26" s="560"/>
      <c r="AK26" s="560"/>
      <c r="AL26" s="577"/>
      <c r="AM26" s="570"/>
    </row>
    <row r="27" spans="1:40" ht="15.75" x14ac:dyDescent="0.25">
      <c r="I27" s="482"/>
      <c r="J27" s="482"/>
      <c r="AF27" s="485"/>
      <c r="AI27" s="486"/>
      <c r="AJ27" s="560"/>
      <c r="AK27" s="560"/>
      <c r="AL27" s="569"/>
      <c r="AM27" s="570"/>
    </row>
    <row r="28" spans="1:40" ht="15.75" x14ac:dyDescent="0.25">
      <c r="I28" s="482"/>
      <c r="J28" s="482"/>
      <c r="AF28" s="485"/>
      <c r="AI28" s="486"/>
      <c r="AJ28" s="560"/>
      <c r="AK28" s="560"/>
      <c r="AL28" s="569"/>
      <c r="AM28" s="570"/>
    </row>
    <row r="29" spans="1:40" x14ac:dyDescent="0.2">
      <c r="I29" s="482"/>
      <c r="J29" s="482"/>
      <c r="AF29" s="485"/>
      <c r="AI29" s="486"/>
      <c r="AJ29" s="560"/>
      <c r="AK29" s="560"/>
      <c r="AL29" s="482"/>
      <c r="AM29" s="571"/>
    </row>
    <row r="30" spans="1:40" x14ac:dyDescent="0.2">
      <c r="I30" s="482"/>
      <c r="J30" s="482"/>
      <c r="AF30" s="485"/>
      <c r="AI30" s="486"/>
      <c r="AJ30" s="484"/>
      <c r="AK30" s="484"/>
    </row>
    <row r="31" spans="1:40" ht="15.75" x14ac:dyDescent="0.25">
      <c r="I31" s="482"/>
      <c r="J31" s="482"/>
      <c r="AF31" s="485"/>
      <c r="AI31" s="486"/>
      <c r="AJ31" s="560"/>
      <c r="AK31" s="560"/>
      <c r="AL31" s="567"/>
      <c r="AM31" s="570"/>
    </row>
    <row r="32" spans="1:40" x14ac:dyDescent="0.2">
      <c r="I32" s="482"/>
      <c r="J32" s="482"/>
      <c r="AF32" s="485"/>
      <c r="AI32" s="486"/>
      <c r="AJ32" s="560"/>
      <c r="AK32" s="560"/>
      <c r="AM32" s="571"/>
    </row>
    <row r="33" spans="1:40" x14ac:dyDescent="0.2">
      <c r="I33" s="482"/>
      <c r="J33" s="482"/>
      <c r="AF33" s="485"/>
      <c r="AI33" s="486"/>
      <c r="AJ33" s="560"/>
      <c r="AK33" s="560"/>
    </row>
    <row r="34" spans="1:40" x14ac:dyDescent="0.2">
      <c r="I34" s="482"/>
      <c r="J34" s="482"/>
      <c r="AF34" s="485"/>
      <c r="AI34" s="486"/>
      <c r="AJ34" s="484"/>
      <c r="AK34" s="484"/>
    </row>
    <row r="35" spans="1:40" x14ac:dyDescent="0.2">
      <c r="I35" s="482"/>
      <c r="J35" s="482"/>
      <c r="AF35" s="485"/>
      <c r="AI35" s="486"/>
      <c r="AJ35" s="560"/>
      <c r="AK35" s="560"/>
    </row>
    <row r="36" spans="1:40" x14ac:dyDescent="0.2">
      <c r="I36" s="482"/>
      <c r="J36" s="482"/>
      <c r="AF36" s="485"/>
      <c r="AI36" s="486"/>
      <c r="AJ36" s="560"/>
      <c r="AK36" s="560"/>
    </row>
    <row r="37" spans="1:40" ht="15.75" x14ac:dyDescent="0.25">
      <c r="I37" s="482"/>
      <c r="J37" s="482"/>
      <c r="AF37" s="485"/>
      <c r="AI37" s="486"/>
      <c r="AJ37" s="560"/>
      <c r="AK37" s="560"/>
      <c r="AL37" s="569"/>
      <c r="AM37" s="572"/>
      <c r="AN37" s="602"/>
    </row>
    <row r="38" spans="1:40" x14ac:dyDescent="0.2">
      <c r="I38" s="482"/>
      <c r="J38" s="482"/>
      <c r="AF38" s="485"/>
      <c r="AI38" s="486"/>
      <c r="AJ38" s="560"/>
      <c r="AK38" s="560"/>
      <c r="AM38" s="571"/>
    </row>
    <row r="39" spans="1:40" ht="15.75" x14ac:dyDescent="0.25">
      <c r="I39" s="482"/>
      <c r="J39" s="482"/>
      <c r="AF39" s="485"/>
      <c r="AI39" s="486"/>
      <c r="AJ39" s="560"/>
      <c r="AK39" s="560"/>
      <c r="AL39" s="573"/>
      <c r="AM39" s="574"/>
      <c r="AN39" s="571"/>
    </row>
    <row r="40" spans="1:40" ht="15.75" x14ac:dyDescent="0.25">
      <c r="I40" s="482"/>
      <c r="J40" s="482"/>
      <c r="AF40" s="485"/>
      <c r="AI40" s="486"/>
      <c r="AJ40" s="560"/>
      <c r="AK40" s="560"/>
      <c r="AL40" s="575"/>
      <c r="AM40" s="572"/>
      <c r="AN40" s="571"/>
    </row>
    <row r="41" spans="1:40" x14ac:dyDescent="0.2">
      <c r="I41" s="482"/>
      <c r="J41" s="482"/>
      <c r="AF41" s="485"/>
      <c r="AI41" s="486"/>
      <c r="AJ41" s="560"/>
      <c r="AK41" s="560"/>
    </row>
    <row r="42" spans="1:40" x14ac:dyDescent="0.2">
      <c r="I42" s="482"/>
      <c r="J42" s="482"/>
      <c r="AF42" s="485"/>
      <c r="AI42" s="486"/>
      <c r="AJ42" s="560"/>
      <c r="AK42" s="560"/>
      <c r="AN42" s="564"/>
    </row>
    <row r="43" spans="1:40" x14ac:dyDescent="0.2">
      <c r="I43" s="482"/>
      <c r="J43" s="482"/>
      <c r="AF43" s="485"/>
      <c r="AI43" s="486"/>
      <c r="AJ43" s="484"/>
      <c r="AK43" s="484"/>
      <c r="AN43" s="564"/>
    </row>
    <row r="44" spans="1:40" x14ac:dyDescent="0.2">
      <c r="I44" s="482"/>
      <c r="J44" s="482"/>
      <c r="AF44" s="485"/>
      <c r="AI44" s="486"/>
      <c r="AJ44" s="484"/>
      <c r="AK44" s="484"/>
      <c r="AM44" s="585"/>
      <c r="AN44" s="585"/>
    </row>
    <row r="45" spans="1:40" s="190" customFormat="1" x14ac:dyDescent="0.2">
      <c r="A45"/>
      <c r="B45"/>
      <c r="C45"/>
      <c r="D45" s="696"/>
      <c r="E45" s="696"/>
      <c r="F45" s="696"/>
      <c r="G45" s="696"/>
      <c r="H45" s="697"/>
      <c r="I45" s="586"/>
      <c r="J45" s="586"/>
      <c r="K45" s="593"/>
      <c r="L45" s="586"/>
      <c r="M45" s="586"/>
      <c r="N45" s="586"/>
      <c r="O45" s="586"/>
      <c r="P45" s="593"/>
      <c r="Q45" s="586"/>
      <c r="R45" s="586"/>
      <c r="S45" s="586"/>
      <c r="T45" s="586"/>
      <c r="U45" s="586"/>
      <c r="V45" s="593"/>
      <c r="W45" s="686"/>
      <c r="X45" s="686"/>
      <c r="Y45" s="686"/>
      <c r="Z45" s="593"/>
      <c r="AA45" s="593"/>
      <c r="AB45" s="686"/>
      <c r="AC45" s="686"/>
      <c r="AD45" s="686"/>
      <c r="AE45" s="696"/>
      <c r="AF45" s="580"/>
      <c r="AG45" s="686"/>
      <c r="AH45" s="686"/>
      <c r="AI45" s="698"/>
      <c r="AJ45" s="685"/>
      <c r="AK45" s="685"/>
      <c r="AL45" s="585"/>
      <c r="AM45" s="585"/>
      <c r="AN45" s="696"/>
    </row>
    <row r="46" spans="1:40" s="190" customFormat="1" x14ac:dyDescent="0.2">
      <c r="A46"/>
      <c r="B46"/>
      <c r="C46"/>
      <c r="D46" s="696"/>
      <c r="E46" s="696"/>
      <c r="F46" s="696"/>
      <c r="G46" s="696"/>
      <c r="H46" s="697"/>
      <c r="I46" s="586"/>
      <c r="J46" s="586"/>
      <c r="K46" s="593"/>
      <c r="L46" s="586"/>
      <c r="M46" s="586"/>
      <c r="N46" s="586"/>
      <c r="O46" s="586"/>
      <c r="P46" s="593"/>
      <c r="Q46" s="586"/>
      <c r="R46" s="586"/>
      <c r="S46" s="586"/>
      <c r="T46" s="586"/>
      <c r="U46" s="586"/>
      <c r="V46" s="593"/>
      <c r="W46" s="686"/>
      <c r="X46" s="686"/>
      <c r="Y46" s="686"/>
      <c r="Z46" s="593"/>
      <c r="AA46" s="593"/>
      <c r="AB46" s="686"/>
      <c r="AC46" s="686"/>
      <c r="AD46" s="686"/>
      <c r="AE46" s="696"/>
      <c r="AF46" s="580"/>
      <c r="AG46" s="686"/>
      <c r="AH46" s="686"/>
      <c r="AI46" s="698"/>
      <c r="AJ46" s="685"/>
      <c r="AK46" s="685"/>
      <c r="AL46" s="585"/>
      <c r="AM46" s="585"/>
      <c r="AN46" s="696"/>
    </row>
    <row r="47" spans="1:40" x14ac:dyDescent="0.2">
      <c r="I47" s="482"/>
      <c r="J47" s="482"/>
      <c r="AF47" s="485"/>
      <c r="AI47" s="486"/>
      <c r="AJ47" s="560"/>
      <c r="AK47" s="560"/>
    </row>
    <row r="48" spans="1:40" x14ac:dyDescent="0.2">
      <c r="I48" s="482"/>
      <c r="J48" s="482"/>
      <c r="AF48" s="485"/>
      <c r="AI48" s="486"/>
      <c r="AJ48" s="560"/>
      <c r="AK48" s="560"/>
    </row>
    <row r="49" spans="9:40" x14ac:dyDescent="0.2">
      <c r="I49" s="482"/>
      <c r="J49" s="482"/>
      <c r="AF49" s="485"/>
      <c r="AI49" s="486"/>
      <c r="AJ49" s="560"/>
      <c r="AK49" s="560"/>
    </row>
    <row r="50" spans="9:40" x14ac:dyDescent="0.2">
      <c r="I50" s="482"/>
      <c r="J50" s="482"/>
      <c r="AF50" s="485"/>
      <c r="AI50" s="486"/>
      <c r="AJ50" s="560"/>
      <c r="AK50" s="560"/>
    </row>
    <row r="51" spans="9:40" x14ac:dyDescent="0.2">
      <c r="I51" s="482"/>
      <c r="J51" s="482"/>
      <c r="AF51" s="485"/>
      <c r="AI51" s="486"/>
      <c r="AJ51" s="560"/>
      <c r="AK51" s="560"/>
    </row>
    <row r="52" spans="9:40" x14ac:dyDescent="0.2">
      <c r="I52" s="482"/>
      <c r="J52" s="482"/>
      <c r="AF52" s="485"/>
      <c r="AI52" s="486"/>
      <c r="AJ52" s="560"/>
      <c r="AK52" s="560"/>
    </row>
    <row r="53" spans="9:40" x14ac:dyDescent="0.2">
      <c r="I53" s="482"/>
      <c r="J53" s="482"/>
      <c r="AF53" s="485"/>
      <c r="AI53" s="486"/>
      <c r="AJ53" s="560"/>
      <c r="AK53" s="560"/>
      <c r="AN53" s="564"/>
    </row>
    <row r="54" spans="9:40" x14ac:dyDescent="0.2">
      <c r="I54" s="482"/>
      <c r="J54" s="482"/>
      <c r="AF54" s="485"/>
      <c r="AI54" s="486"/>
      <c r="AJ54" s="560"/>
      <c r="AK54" s="560"/>
    </row>
    <row r="55" spans="9:40" x14ac:dyDescent="0.2">
      <c r="I55" s="482"/>
      <c r="J55" s="482"/>
      <c r="AF55" s="485"/>
      <c r="AI55" s="486"/>
      <c r="AJ55" s="560"/>
      <c r="AK55" s="560"/>
    </row>
    <row r="56" spans="9:40" x14ac:dyDescent="0.2">
      <c r="I56" s="482"/>
      <c r="J56" s="482"/>
      <c r="AF56" s="485"/>
      <c r="AI56" s="486"/>
      <c r="AJ56" s="560"/>
      <c r="AK56" s="560"/>
    </row>
    <row r="57" spans="9:40" x14ac:dyDescent="0.2">
      <c r="I57" s="482"/>
      <c r="J57" s="482"/>
      <c r="AF57" s="485"/>
      <c r="AI57" s="486"/>
      <c r="AJ57" s="560"/>
      <c r="AK57" s="560"/>
    </row>
    <row r="58" spans="9:40" x14ac:dyDescent="0.2">
      <c r="I58" s="482"/>
      <c r="J58" s="482"/>
      <c r="AF58" s="485"/>
      <c r="AI58" s="486"/>
      <c r="AJ58" s="560"/>
      <c r="AK58" s="560"/>
    </row>
    <row r="59" spans="9:40" x14ac:dyDescent="0.2">
      <c r="I59" s="482"/>
      <c r="J59" s="482"/>
      <c r="AF59" s="485"/>
      <c r="AI59" s="486"/>
      <c r="AJ59" s="484"/>
      <c r="AK59" s="484"/>
    </row>
    <row r="60" spans="9:40" x14ac:dyDescent="0.2">
      <c r="I60" s="482"/>
      <c r="J60" s="482"/>
      <c r="AF60" s="485"/>
      <c r="AI60" s="486"/>
      <c r="AJ60" s="560"/>
      <c r="AK60" s="560"/>
    </row>
    <row r="61" spans="9:40" x14ac:dyDescent="0.2">
      <c r="I61" s="482"/>
      <c r="J61" s="482"/>
      <c r="AF61" s="485"/>
      <c r="AI61" s="486"/>
      <c r="AJ61" s="560"/>
      <c r="AK61" s="560"/>
    </row>
    <row r="62" spans="9:40" x14ac:dyDescent="0.2">
      <c r="I62" s="482"/>
      <c r="J62" s="482"/>
      <c r="AF62" s="485"/>
      <c r="AI62" s="486"/>
      <c r="AJ62" s="560"/>
      <c r="AK62" s="560"/>
    </row>
    <row r="63" spans="9:40" x14ac:dyDescent="0.2">
      <c r="I63" s="482"/>
      <c r="J63" s="482"/>
      <c r="AF63" s="485"/>
      <c r="AI63" s="486"/>
      <c r="AJ63" s="560"/>
      <c r="AK63" s="560"/>
      <c r="AM63" s="488"/>
    </row>
    <row r="64" spans="9:40" x14ac:dyDescent="0.2">
      <c r="I64" s="482"/>
      <c r="J64" s="482"/>
      <c r="AF64" s="485"/>
      <c r="AI64" s="486"/>
      <c r="AJ64" s="560"/>
      <c r="AK64" s="560"/>
    </row>
    <row r="65" spans="9:40" x14ac:dyDescent="0.2">
      <c r="I65" s="482"/>
      <c r="J65" s="482"/>
      <c r="AF65" s="485"/>
      <c r="AI65" s="486"/>
      <c r="AJ65" s="560"/>
      <c r="AK65" s="560"/>
    </row>
    <row r="66" spans="9:40" x14ac:dyDescent="0.2">
      <c r="I66" s="482"/>
      <c r="J66" s="482"/>
      <c r="AF66" s="485"/>
      <c r="AI66" s="486"/>
      <c r="AJ66" s="484"/>
      <c r="AK66" s="484"/>
      <c r="AN66" s="564"/>
    </row>
    <row r="67" spans="9:40" x14ac:dyDescent="0.2">
      <c r="I67" s="482"/>
      <c r="J67" s="482"/>
      <c r="AF67" s="485"/>
      <c r="AI67" s="486"/>
      <c r="AJ67" s="560"/>
      <c r="AK67" s="560"/>
    </row>
    <row r="68" spans="9:40" x14ac:dyDescent="0.2">
      <c r="I68" s="482"/>
      <c r="J68" s="482"/>
      <c r="AF68" s="485"/>
      <c r="AI68" s="486"/>
      <c r="AJ68" s="560"/>
      <c r="AK68" s="560"/>
    </row>
    <row r="69" spans="9:40" x14ac:dyDescent="0.2">
      <c r="I69" s="482"/>
      <c r="J69" s="482"/>
      <c r="AF69" s="485"/>
      <c r="AI69" s="486"/>
      <c r="AJ69" s="560"/>
      <c r="AK69" s="560"/>
    </row>
    <row r="70" spans="9:40" x14ac:dyDescent="0.2">
      <c r="I70" s="482"/>
      <c r="J70" s="482"/>
      <c r="AF70" s="485"/>
      <c r="AI70" s="486"/>
      <c r="AJ70" s="560"/>
      <c r="AK70" s="560"/>
    </row>
    <row r="71" spans="9:40" x14ac:dyDescent="0.2">
      <c r="I71" s="482"/>
      <c r="J71" s="482"/>
      <c r="AF71" s="485"/>
      <c r="AI71" s="486"/>
      <c r="AJ71" s="560"/>
      <c r="AK71" s="560"/>
    </row>
    <row r="72" spans="9:40" x14ac:dyDescent="0.2">
      <c r="I72" s="482"/>
      <c r="J72" s="482"/>
      <c r="AF72" s="485"/>
      <c r="AI72" s="486"/>
      <c r="AJ72" s="560"/>
      <c r="AK72" s="560"/>
    </row>
    <row r="73" spans="9:40" x14ac:dyDescent="0.2">
      <c r="I73" s="482"/>
      <c r="J73" s="482"/>
      <c r="AF73" s="485"/>
      <c r="AI73" s="486"/>
      <c r="AJ73" s="560"/>
      <c r="AK73" s="560"/>
    </row>
    <row r="74" spans="9:40" x14ac:dyDescent="0.2">
      <c r="I74" s="482"/>
      <c r="J74" s="482"/>
      <c r="AF74" s="485"/>
      <c r="AI74" s="486"/>
      <c r="AJ74" s="560"/>
      <c r="AK74" s="560"/>
    </row>
    <row r="75" spans="9:40" x14ac:dyDescent="0.2">
      <c r="I75" s="482"/>
      <c r="J75" s="482"/>
      <c r="AF75" s="485"/>
      <c r="AI75" s="486"/>
      <c r="AJ75" s="484"/>
      <c r="AK75" s="484"/>
    </row>
    <row r="76" spans="9:40" x14ac:dyDescent="0.2">
      <c r="I76" s="482"/>
      <c r="J76" s="482"/>
      <c r="AF76" s="485"/>
      <c r="AI76" s="486"/>
      <c r="AJ76" s="560"/>
      <c r="AK76" s="560"/>
    </row>
    <row r="77" spans="9:40" x14ac:dyDescent="0.2">
      <c r="I77" s="482"/>
      <c r="J77" s="482"/>
      <c r="AF77" s="485"/>
      <c r="AI77" s="486"/>
      <c r="AJ77" s="560"/>
      <c r="AK77" s="560"/>
    </row>
    <row r="78" spans="9:40" x14ac:dyDescent="0.2">
      <c r="I78" s="482"/>
      <c r="J78" s="482"/>
      <c r="AF78" s="485"/>
      <c r="AI78" s="486"/>
      <c r="AJ78" s="560"/>
      <c r="AK78" s="560"/>
    </row>
    <row r="79" spans="9:40" x14ac:dyDescent="0.2">
      <c r="I79" s="482"/>
      <c r="J79" s="482"/>
      <c r="AF79" s="485"/>
      <c r="AI79" s="486"/>
      <c r="AJ79" s="484"/>
      <c r="AK79" s="484"/>
      <c r="AL79" s="587"/>
      <c r="AM79" s="587"/>
      <c r="AN79" s="699"/>
    </row>
    <row r="80" spans="9:40" x14ac:dyDescent="0.2">
      <c r="I80" s="482"/>
      <c r="J80" s="482"/>
      <c r="AF80" s="485"/>
      <c r="AI80" s="486"/>
      <c r="AJ80" s="484"/>
      <c r="AK80" s="484"/>
    </row>
    <row r="81" spans="1:40" x14ac:dyDescent="0.2">
      <c r="I81" s="482"/>
      <c r="J81" s="482"/>
      <c r="AF81" s="485"/>
      <c r="AI81" s="486"/>
      <c r="AJ81" s="484"/>
      <c r="AK81" s="484"/>
    </row>
    <row r="82" spans="1:40" s="190" customFormat="1" x14ac:dyDescent="0.2">
      <c r="A82"/>
      <c r="B82"/>
      <c r="C82"/>
      <c r="D82" s="696"/>
      <c r="E82" s="696"/>
      <c r="F82" s="696"/>
      <c r="G82" s="696"/>
      <c r="H82" s="697"/>
      <c r="I82" s="586"/>
      <c r="J82" s="586"/>
      <c r="K82" s="593"/>
      <c r="L82" s="586"/>
      <c r="M82" s="586"/>
      <c r="N82" s="586"/>
      <c r="O82" s="586"/>
      <c r="P82" s="593"/>
      <c r="Q82" s="586"/>
      <c r="R82" s="586"/>
      <c r="S82" s="586"/>
      <c r="T82" s="586"/>
      <c r="U82" s="586"/>
      <c r="V82" s="593"/>
      <c r="W82" s="686"/>
      <c r="X82" s="686"/>
      <c r="Y82" s="686"/>
      <c r="Z82" s="593"/>
      <c r="AA82" s="593"/>
      <c r="AB82" s="686"/>
      <c r="AC82" s="686"/>
      <c r="AD82" s="686"/>
      <c r="AE82" s="696"/>
      <c r="AF82" s="580"/>
      <c r="AG82" s="686"/>
      <c r="AH82" s="686"/>
      <c r="AI82" s="698"/>
      <c r="AJ82" s="685"/>
      <c r="AK82" s="685"/>
      <c r="AL82" s="585"/>
      <c r="AM82" s="585"/>
      <c r="AN82" s="696"/>
    </row>
    <row r="83" spans="1:40" s="190" customFormat="1" x14ac:dyDescent="0.2">
      <c r="A83"/>
      <c r="B83"/>
      <c r="C83"/>
      <c r="D83" s="696"/>
      <c r="E83" s="696"/>
      <c r="F83" s="696"/>
      <c r="G83" s="696"/>
      <c r="H83" s="697"/>
      <c r="I83" s="586"/>
      <c r="J83" s="586"/>
      <c r="K83" s="593"/>
      <c r="L83" s="586"/>
      <c r="M83" s="586"/>
      <c r="N83" s="586"/>
      <c r="O83" s="586"/>
      <c r="P83" s="593"/>
      <c r="Q83" s="586"/>
      <c r="R83" s="586"/>
      <c r="S83" s="586"/>
      <c r="T83" s="586"/>
      <c r="U83" s="586"/>
      <c r="V83" s="593"/>
      <c r="W83" s="686"/>
      <c r="X83" s="686"/>
      <c r="Y83" s="686"/>
      <c r="Z83" s="593"/>
      <c r="AA83" s="593"/>
      <c r="AB83" s="686"/>
      <c r="AC83" s="686"/>
      <c r="AD83" s="686"/>
      <c r="AE83" s="696"/>
      <c r="AF83" s="580"/>
      <c r="AG83" s="686"/>
      <c r="AH83" s="686"/>
      <c r="AI83" s="698"/>
      <c r="AJ83" s="685"/>
      <c r="AK83" s="685"/>
      <c r="AL83" s="585"/>
      <c r="AM83" s="585"/>
      <c r="AN83" s="696"/>
    </row>
    <row r="84" spans="1:40" s="190" customFormat="1" x14ac:dyDescent="0.2">
      <c r="A84"/>
      <c r="B84"/>
      <c r="C84"/>
      <c r="D84" s="696"/>
      <c r="E84" s="695"/>
      <c r="F84" s="696"/>
      <c r="G84" s="696"/>
      <c r="H84" s="697"/>
      <c r="I84" s="586"/>
      <c r="J84" s="586"/>
      <c r="K84" s="593"/>
      <c r="L84" s="586"/>
      <c r="M84" s="586"/>
      <c r="N84" s="586"/>
      <c r="O84" s="586"/>
      <c r="P84" s="593"/>
      <c r="Q84" s="586"/>
      <c r="R84" s="586"/>
      <c r="S84" s="586"/>
      <c r="T84" s="586"/>
      <c r="U84" s="586"/>
      <c r="V84" s="593"/>
      <c r="W84" s="686"/>
      <c r="X84" s="686"/>
      <c r="Y84" s="686"/>
      <c r="Z84" s="593"/>
      <c r="AA84" s="593"/>
      <c r="AB84" s="686"/>
      <c r="AC84" s="686"/>
      <c r="AD84" s="686"/>
      <c r="AE84" s="696"/>
      <c r="AF84" s="580"/>
      <c r="AG84" s="686"/>
      <c r="AH84" s="686"/>
      <c r="AI84" s="698"/>
      <c r="AJ84" s="686"/>
      <c r="AK84" s="686"/>
      <c r="AL84" s="585"/>
      <c r="AM84" s="585"/>
      <c r="AN84" s="696"/>
    </row>
    <row r="85" spans="1:40" x14ac:dyDescent="0.2">
      <c r="I85" s="482"/>
      <c r="J85" s="482"/>
      <c r="AF85" s="485"/>
      <c r="AI85" s="486"/>
      <c r="AJ85" s="560"/>
      <c r="AK85" s="560"/>
      <c r="AL85" s="589"/>
    </row>
    <row r="86" spans="1:40" x14ac:dyDescent="0.2">
      <c r="I86" s="482"/>
      <c r="J86" s="482"/>
      <c r="AF86" s="485"/>
      <c r="AI86" s="486"/>
      <c r="AJ86" s="560"/>
      <c r="AK86" s="560"/>
    </row>
    <row r="87" spans="1:40" x14ac:dyDescent="0.2">
      <c r="I87" s="482"/>
      <c r="J87" s="482"/>
      <c r="AF87" s="485"/>
      <c r="AI87" s="486"/>
      <c r="AJ87" s="560"/>
      <c r="AK87" s="560"/>
    </row>
    <row r="88" spans="1:40" x14ac:dyDescent="0.2">
      <c r="I88" s="482"/>
      <c r="J88" s="482"/>
      <c r="AF88" s="485"/>
      <c r="AI88" s="486"/>
      <c r="AJ88" s="560"/>
      <c r="AK88" s="560"/>
    </row>
    <row r="89" spans="1:40" x14ac:dyDescent="0.2">
      <c r="I89" s="482"/>
      <c r="J89" s="482"/>
      <c r="AF89" s="485"/>
      <c r="AI89" s="486"/>
      <c r="AJ89" s="560"/>
      <c r="AK89" s="560"/>
    </row>
    <row r="90" spans="1:40" x14ac:dyDescent="0.2">
      <c r="I90" s="482"/>
      <c r="J90" s="482"/>
      <c r="AF90" s="485"/>
      <c r="AI90" s="486"/>
      <c r="AJ90" s="560"/>
      <c r="AK90" s="560"/>
    </row>
    <row r="91" spans="1:40" x14ac:dyDescent="0.2">
      <c r="I91" s="482"/>
      <c r="J91" s="482"/>
      <c r="AF91" s="485"/>
      <c r="AI91" s="486"/>
      <c r="AJ91" s="560"/>
      <c r="AK91" s="560"/>
    </row>
    <row r="92" spans="1:40" x14ac:dyDescent="0.2">
      <c r="I92" s="482"/>
      <c r="J92" s="482"/>
      <c r="AF92" s="485"/>
      <c r="AI92" s="486"/>
      <c r="AJ92" s="560"/>
      <c r="AK92" s="560"/>
    </row>
    <row r="93" spans="1:40" x14ac:dyDescent="0.2">
      <c r="I93" s="482"/>
      <c r="J93" s="482"/>
      <c r="AF93" s="485"/>
      <c r="AI93" s="486"/>
      <c r="AJ93" s="560"/>
      <c r="AK93" s="560"/>
    </row>
    <row r="94" spans="1:40" x14ac:dyDescent="0.2">
      <c r="I94" s="482"/>
      <c r="J94" s="482"/>
      <c r="AF94" s="485"/>
      <c r="AI94" s="486"/>
      <c r="AJ94" s="560"/>
      <c r="AK94" s="560"/>
    </row>
    <row r="95" spans="1:40" x14ac:dyDescent="0.2">
      <c r="I95" s="482"/>
      <c r="J95" s="482"/>
      <c r="AF95" s="485"/>
      <c r="AI95" s="486"/>
      <c r="AJ95" s="560"/>
      <c r="AK95" s="560"/>
    </row>
    <row r="96" spans="1:40" x14ac:dyDescent="0.2">
      <c r="I96" s="482"/>
      <c r="J96" s="482"/>
      <c r="AF96" s="485"/>
      <c r="AI96" s="486"/>
      <c r="AJ96" s="484"/>
      <c r="AK96" s="484"/>
    </row>
    <row r="97" spans="9:40" x14ac:dyDescent="0.2">
      <c r="I97" s="482"/>
      <c r="J97" s="482"/>
      <c r="AF97" s="485"/>
      <c r="AI97" s="486"/>
      <c r="AJ97" s="484"/>
      <c r="AK97" s="484"/>
    </row>
    <row r="98" spans="9:40" x14ac:dyDescent="0.2">
      <c r="I98" s="482"/>
      <c r="J98" s="482"/>
      <c r="AF98" s="485"/>
      <c r="AI98" s="486"/>
      <c r="AJ98" s="560"/>
      <c r="AK98" s="560"/>
    </row>
    <row r="99" spans="9:40" x14ac:dyDescent="0.2">
      <c r="I99" s="482"/>
      <c r="J99" s="482"/>
      <c r="AF99" s="485"/>
      <c r="AI99" s="486"/>
      <c r="AJ99" s="560"/>
      <c r="AK99" s="560"/>
    </row>
    <row r="100" spans="9:40" x14ac:dyDescent="0.2">
      <c r="I100" s="482"/>
      <c r="J100" s="482"/>
      <c r="AF100" s="485"/>
      <c r="AI100" s="486"/>
      <c r="AJ100" s="560"/>
      <c r="AK100" s="560"/>
    </row>
    <row r="101" spans="9:40" x14ac:dyDescent="0.2">
      <c r="I101" s="482"/>
      <c r="J101" s="482"/>
      <c r="AF101" s="485"/>
      <c r="AI101" s="486"/>
      <c r="AJ101" s="560"/>
      <c r="AK101" s="560"/>
    </row>
    <row r="102" spans="9:40" x14ac:dyDescent="0.2">
      <c r="I102" s="482"/>
      <c r="J102" s="482"/>
      <c r="AF102" s="485"/>
      <c r="AI102" s="486"/>
      <c r="AJ102" s="560"/>
      <c r="AK102" s="560"/>
    </row>
    <row r="103" spans="9:40" x14ac:dyDescent="0.2">
      <c r="I103" s="482"/>
      <c r="J103" s="482"/>
      <c r="AF103" s="485"/>
      <c r="AI103" s="486"/>
      <c r="AJ103" s="560"/>
      <c r="AK103" s="560"/>
    </row>
    <row r="104" spans="9:40" x14ac:dyDescent="0.2">
      <c r="I104" s="482"/>
      <c r="J104" s="482"/>
      <c r="AF104" s="485"/>
      <c r="AI104" s="486"/>
      <c r="AJ104" s="560"/>
      <c r="AK104" s="560"/>
    </row>
    <row r="105" spans="9:40" x14ac:dyDescent="0.2">
      <c r="I105" s="482"/>
      <c r="J105" s="482"/>
      <c r="AF105" s="485"/>
      <c r="AI105" s="486"/>
      <c r="AJ105" s="560"/>
      <c r="AK105" s="560"/>
    </row>
    <row r="106" spans="9:40" x14ac:dyDescent="0.2">
      <c r="I106" s="482"/>
      <c r="J106" s="482"/>
      <c r="AF106" s="485"/>
      <c r="AI106" s="486"/>
      <c r="AJ106" s="560"/>
      <c r="AK106" s="560"/>
      <c r="AM106" s="590"/>
      <c r="AN106" s="590"/>
    </row>
    <row r="107" spans="9:40" x14ac:dyDescent="0.2">
      <c r="I107" s="482"/>
      <c r="J107" s="482"/>
      <c r="AF107" s="485"/>
      <c r="AI107" s="486"/>
      <c r="AJ107" s="484"/>
      <c r="AK107" s="484"/>
      <c r="AM107" s="590"/>
      <c r="AN107" s="590"/>
    </row>
    <row r="108" spans="9:40" x14ac:dyDescent="0.2">
      <c r="I108" s="482"/>
      <c r="J108" s="482"/>
      <c r="AF108" s="485"/>
      <c r="AI108" s="486"/>
      <c r="AJ108" s="560"/>
      <c r="AK108" s="560"/>
      <c r="AM108" s="590"/>
      <c r="AN108" s="590"/>
    </row>
    <row r="109" spans="9:40" x14ac:dyDescent="0.2">
      <c r="I109" s="482"/>
      <c r="J109" s="482"/>
      <c r="AF109" s="485"/>
      <c r="AI109" s="486"/>
      <c r="AJ109" s="484"/>
      <c r="AK109" s="484"/>
    </row>
    <row r="110" spans="9:40" x14ac:dyDescent="0.2">
      <c r="I110" s="482"/>
      <c r="J110" s="482"/>
      <c r="AF110" s="485"/>
      <c r="AI110" s="486"/>
      <c r="AJ110" s="560"/>
      <c r="AK110" s="560"/>
    </row>
    <row r="111" spans="9:40" x14ac:dyDescent="0.2">
      <c r="I111" s="482"/>
      <c r="J111" s="482"/>
      <c r="AF111" s="485"/>
      <c r="AI111" s="486"/>
      <c r="AJ111" s="560"/>
      <c r="AK111" s="560"/>
    </row>
    <row r="112" spans="9:40" x14ac:dyDescent="0.2">
      <c r="I112" s="482"/>
      <c r="J112" s="482"/>
      <c r="AF112" s="485"/>
      <c r="AI112" s="486"/>
      <c r="AJ112" s="560"/>
      <c r="AK112" s="560"/>
    </row>
    <row r="113" spans="9:37" x14ac:dyDescent="0.2">
      <c r="I113" s="482"/>
      <c r="J113" s="482"/>
      <c r="AF113" s="485"/>
      <c r="AI113" s="486"/>
      <c r="AJ113" s="560"/>
      <c r="AK113" s="560"/>
    </row>
    <row r="114" spans="9:37" x14ac:dyDescent="0.2">
      <c r="I114" s="482"/>
      <c r="J114" s="482"/>
      <c r="AF114" s="485"/>
      <c r="AI114" s="486"/>
      <c r="AJ114" s="560"/>
      <c r="AK114" s="560"/>
    </row>
    <row r="115" spans="9:37" x14ac:dyDescent="0.2">
      <c r="I115" s="482"/>
      <c r="J115" s="482"/>
      <c r="AF115" s="485"/>
      <c r="AI115" s="486"/>
      <c r="AJ115" s="560"/>
      <c r="AK115" s="560"/>
    </row>
    <row r="116" spans="9:37" x14ac:dyDescent="0.2">
      <c r="I116" s="482"/>
      <c r="J116" s="482"/>
      <c r="AF116" s="485"/>
      <c r="AI116" s="486"/>
      <c r="AJ116" s="560"/>
      <c r="AK116" s="560"/>
    </row>
    <row r="117" spans="9:37" x14ac:dyDescent="0.2">
      <c r="I117" s="482"/>
      <c r="J117" s="482"/>
      <c r="AF117" s="485"/>
      <c r="AI117" s="486"/>
      <c r="AJ117" s="560"/>
      <c r="AK117" s="560"/>
    </row>
    <row r="118" spans="9:37" x14ac:dyDescent="0.2">
      <c r="I118" s="482"/>
      <c r="J118" s="482"/>
      <c r="AF118" s="485"/>
      <c r="AI118" s="486"/>
      <c r="AJ118" s="484"/>
      <c r="AK118" s="484"/>
    </row>
    <row r="119" spans="9:37" x14ac:dyDescent="0.2">
      <c r="I119" s="482"/>
      <c r="J119" s="482"/>
      <c r="AF119" s="485"/>
      <c r="AI119" s="486"/>
      <c r="AJ119" s="484"/>
      <c r="AK119" s="484"/>
    </row>
    <row r="120" spans="9:37" x14ac:dyDescent="0.2">
      <c r="I120" s="482"/>
      <c r="J120" s="482"/>
      <c r="AF120" s="485"/>
      <c r="AI120" s="486"/>
      <c r="AJ120" s="484"/>
      <c r="AK120" s="484"/>
    </row>
    <row r="121" spans="9:37" x14ac:dyDescent="0.2">
      <c r="I121" s="482"/>
      <c r="J121" s="482"/>
      <c r="AF121" s="485"/>
      <c r="AI121" s="486"/>
      <c r="AJ121" s="484"/>
      <c r="AK121" s="484"/>
    </row>
    <row r="122" spans="9:37" x14ac:dyDescent="0.2">
      <c r="I122" s="482"/>
      <c r="J122" s="482"/>
      <c r="AF122" s="485"/>
      <c r="AI122" s="486"/>
      <c r="AJ122" s="484"/>
      <c r="AK122" s="484"/>
    </row>
    <row r="123" spans="9:37" x14ac:dyDescent="0.2">
      <c r="I123" s="482"/>
      <c r="J123" s="482"/>
      <c r="AF123" s="485"/>
      <c r="AI123" s="486"/>
      <c r="AJ123" s="560"/>
      <c r="AK123" s="560"/>
    </row>
    <row r="124" spans="9:37" x14ac:dyDescent="0.2">
      <c r="I124" s="482"/>
      <c r="J124" s="482"/>
      <c r="AF124" s="485"/>
      <c r="AI124" s="486"/>
      <c r="AJ124" s="560"/>
      <c r="AK124" s="560"/>
    </row>
    <row r="125" spans="9:37" x14ac:dyDescent="0.2">
      <c r="I125" s="482"/>
      <c r="J125" s="482"/>
      <c r="AF125" s="485"/>
      <c r="AI125" s="486"/>
      <c r="AJ125" s="560"/>
      <c r="AK125" s="560"/>
    </row>
    <row r="126" spans="9:37" x14ac:dyDescent="0.2">
      <c r="I126" s="482"/>
      <c r="J126" s="482"/>
      <c r="AF126" s="485"/>
      <c r="AI126" s="486"/>
      <c r="AJ126" s="560"/>
      <c r="AK126" s="560"/>
    </row>
    <row r="127" spans="9:37" x14ac:dyDescent="0.2">
      <c r="I127" s="482"/>
      <c r="J127" s="482"/>
      <c r="AF127" s="485"/>
      <c r="AI127" s="486"/>
      <c r="AJ127" s="560"/>
      <c r="AK127" s="560"/>
    </row>
    <row r="128" spans="9:37" x14ac:dyDescent="0.2">
      <c r="I128" s="482"/>
      <c r="J128" s="482"/>
      <c r="AF128" s="485"/>
      <c r="AI128" s="486"/>
      <c r="AJ128" s="560"/>
      <c r="AK128" s="560"/>
    </row>
    <row r="129" spans="5:37" x14ac:dyDescent="0.2">
      <c r="I129" s="482"/>
      <c r="J129" s="482"/>
      <c r="AF129" s="485"/>
      <c r="AI129" s="486"/>
      <c r="AJ129" s="560"/>
      <c r="AK129" s="560"/>
    </row>
    <row r="130" spans="5:37" x14ac:dyDescent="0.2">
      <c r="I130" s="482"/>
      <c r="J130" s="482"/>
      <c r="AF130" s="485"/>
      <c r="AI130" s="486"/>
      <c r="AJ130" s="560"/>
      <c r="AK130" s="560"/>
    </row>
    <row r="131" spans="5:37" x14ac:dyDescent="0.2">
      <c r="I131" s="482"/>
      <c r="J131" s="482"/>
      <c r="AF131" s="485"/>
      <c r="AI131" s="486"/>
      <c r="AJ131" s="560"/>
      <c r="AK131" s="560"/>
    </row>
    <row r="132" spans="5:37" x14ac:dyDescent="0.2">
      <c r="I132" s="482"/>
      <c r="J132" s="482"/>
      <c r="AF132" s="485"/>
      <c r="AI132" s="486"/>
      <c r="AJ132" s="560"/>
      <c r="AK132" s="560"/>
    </row>
    <row r="133" spans="5:37" x14ac:dyDescent="0.2">
      <c r="I133" s="482"/>
      <c r="J133" s="482"/>
      <c r="AF133" s="485"/>
      <c r="AI133" s="486"/>
      <c r="AJ133" s="560"/>
      <c r="AK133" s="560"/>
    </row>
    <row r="134" spans="5:37" x14ac:dyDescent="0.2">
      <c r="I134" s="482"/>
      <c r="J134" s="482"/>
      <c r="AF134" s="485"/>
      <c r="AI134" s="486"/>
      <c r="AJ134" s="560"/>
      <c r="AK134" s="560"/>
    </row>
    <row r="135" spans="5:37" x14ac:dyDescent="0.2">
      <c r="I135" s="482"/>
      <c r="J135" s="482"/>
      <c r="AF135" s="485"/>
      <c r="AI135" s="486"/>
      <c r="AJ135" s="484"/>
      <c r="AK135" s="484"/>
    </row>
    <row r="136" spans="5:37" x14ac:dyDescent="0.2">
      <c r="E136" s="592"/>
      <c r="I136" s="482"/>
      <c r="J136" s="482"/>
      <c r="AF136" s="485"/>
      <c r="AI136" s="486"/>
      <c r="AJ136" s="560"/>
      <c r="AK136" s="560"/>
    </row>
    <row r="137" spans="5:37" x14ac:dyDescent="0.2">
      <c r="I137" s="482"/>
      <c r="J137" s="482"/>
      <c r="AF137" s="485"/>
      <c r="AI137" s="486"/>
      <c r="AJ137" s="560"/>
      <c r="AK137" s="560"/>
    </row>
    <row r="138" spans="5:37" x14ac:dyDescent="0.2">
      <c r="I138" s="482"/>
      <c r="J138" s="482"/>
      <c r="AF138" s="485"/>
      <c r="AI138" s="486"/>
      <c r="AJ138" s="484"/>
      <c r="AK138" s="484"/>
    </row>
    <row r="139" spans="5:37" x14ac:dyDescent="0.2">
      <c r="I139" s="482"/>
      <c r="J139" s="482"/>
      <c r="AF139" s="485"/>
      <c r="AI139" s="486"/>
      <c r="AJ139" s="560"/>
      <c r="AK139" s="560"/>
    </row>
    <row r="140" spans="5:37" x14ac:dyDescent="0.2">
      <c r="I140" s="482"/>
      <c r="J140" s="482"/>
      <c r="AF140" s="485"/>
      <c r="AI140" s="486"/>
      <c r="AJ140" s="560"/>
      <c r="AK140" s="560"/>
    </row>
    <row r="141" spans="5:37" x14ac:dyDescent="0.2">
      <c r="I141" s="482"/>
      <c r="J141" s="482"/>
      <c r="AF141" s="485"/>
      <c r="AI141" s="486"/>
      <c r="AJ141" s="560"/>
      <c r="AK141" s="560"/>
    </row>
    <row r="142" spans="5:37" x14ac:dyDescent="0.2">
      <c r="I142" s="482"/>
      <c r="J142" s="482"/>
      <c r="AF142" s="485"/>
      <c r="AI142" s="486"/>
      <c r="AJ142" s="560"/>
      <c r="AK142" s="560"/>
    </row>
    <row r="143" spans="5:37" x14ac:dyDescent="0.2">
      <c r="I143" s="482"/>
      <c r="J143" s="482"/>
      <c r="AF143" s="485"/>
      <c r="AI143" s="486"/>
      <c r="AJ143" s="560"/>
      <c r="AK143" s="560"/>
    </row>
    <row r="144" spans="5:37" x14ac:dyDescent="0.2">
      <c r="I144" s="482"/>
      <c r="J144" s="482"/>
      <c r="AF144" s="485"/>
      <c r="AI144" s="486"/>
      <c r="AJ144" s="484"/>
      <c r="AK144" s="484"/>
    </row>
    <row r="145" spans="9:37" x14ac:dyDescent="0.2">
      <c r="I145" s="482"/>
      <c r="J145" s="482"/>
      <c r="AF145" s="485"/>
      <c r="AI145" s="486"/>
      <c r="AJ145" s="560"/>
      <c r="AK145" s="560"/>
    </row>
    <row r="146" spans="9:37" x14ac:dyDescent="0.2">
      <c r="I146" s="482"/>
      <c r="J146" s="482"/>
      <c r="AF146" s="485"/>
      <c r="AI146" s="486"/>
      <c r="AJ146" s="560"/>
      <c r="AK146" s="560"/>
    </row>
    <row r="147" spans="9:37" x14ac:dyDescent="0.2">
      <c r="I147" s="482"/>
      <c r="J147" s="482"/>
      <c r="AF147" s="485"/>
      <c r="AI147" s="486"/>
      <c r="AJ147" s="560"/>
      <c r="AK147" s="560"/>
    </row>
    <row r="148" spans="9:37" x14ac:dyDescent="0.2">
      <c r="I148" s="482"/>
      <c r="J148" s="482"/>
      <c r="AF148" s="485"/>
      <c r="AI148" s="486"/>
      <c r="AJ148" s="560"/>
      <c r="AK148" s="560"/>
    </row>
    <row r="149" spans="9:37" x14ac:dyDescent="0.2">
      <c r="I149" s="482"/>
      <c r="J149" s="482"/>
      <c r="AF149" s="485"/>
      <c r="AI149" s="486"/>
      <c r="AJ149" s="560"/>
      <c r="AK149" s="560"/>
    </row>
    <row r="150" spans="9:37" x14ac:dyDescent="0.2">
      <c r="I150" s="482"/>
      <c r="J150" s="482"/>
      <c r="AF150" s="485"/>
      <c r="AI150" s="486"/>
      <c r="AJ150" s="560"/>
      <c r="AK150" s="560"/>
    </row>
    <row r="151" spans="9:37" x14ac:dyDescent="0.2">
      <c r="I151" s="482"/>
      <c r="J151" s="482"/>
      <c r="AF151" s="485"/>
      <c r="AI151" s="486"/>
      <c r="AJ151" s="560"/>
      <c r="AK151" s="560"/>
    </row>
    <row r="152" spans="9:37" x14ac:dyDescent="0.2">
      <c r="I152" s="482"/>
      <c r="J152" s="482"/>
      <c r="AF152" s="485"/>
      <c r="AI152" s="486"/>
      <c r="AJ152" s="560"/>
      <c r="AK152" s="560"/>
    </row>
    <row r="153" spans="9:37" x14ac:dyDescent="0.2">
      <c r="I153" s="482"/>
      <c r="J153" s="482"/>
      <c r="AF153" s="485"/>
      <c r="AI153" s="486"/>
      <c r="AJ153" s="560"/>
      <c r="AK153" s="560"/>
    </row>
    <row r="154" spans="9:37" x14ac:dyDescent="0.2">
      <c r="I154" s="482"/>
      <c r="J154" s="482"/>
      <c r="AF154" s="485"/>
      <c r="AI154" s="486"/>
      <c r="AJ154" s="560"/>
      <c r="AK154" s="560"/>
    </row>
    <row r="155" spans="9:37" x14ac:dyDescent="0.2">
      <c r="I155" s="482"/>
      <c r="J155" s="482"/>
      <c r="AF155" s="485"/>
      <c r="AI155" s="486"/>
      <c r="AJ155" s="560"/>
      <c r="AK155" s="560"/>
    </row>
    <row r="156" spans="9:37" x14ac:dyDescent="0.2">
      <c r="I156" s="482"/>
      <c r="J156" s="482"/>
      <c r="AF156" s="485"/>
      <c r="AI156" s="486"/>
      <c r="AJ156" s="484"/>
      <c r="AK156" s="484"/>
    </row>
    <row r="157" spans="9:37" x14ac:dyDescent="0.2">
      <c r="I157" s="482"/>
      <c r="J157" s="482"/>
      <c r="AF157" s="485"/>
      <c r="AI157" s="486"/>
      <c r="AJ157" s="560"/>
      <c r="AK157" s="560"/>
    </row>
    <row r="158" spans="9:37" x14ac:dyDescent="0.2">
      <c r="I158" s="482"/>
      <c r="J158" s="482"/>
      <c r="AF158" s="485"/>
      <c r="AI158" s="486"/>
      <c r="AJ158" s="560"/>
      <c r="AK158" s="560"/>
    </row>
    <row r="159" spans="9:37" x14ac:dyDescent="0.2">
      <c r="I159" s="482"/>
      <c r="J159" s="482"/>
      <c r="AF159" s="485"/>
      <c r="AI159" s="486"/>
      <c r="AJ159" s="484"/>
      <c r="AK159" s="484"/>
    </row>
    <row r="160" spans="9:37" x14ac:dyDescent="0.2">
      <c r="I160" s="482"/>
      <c r="J160" s="482"/>
      <c r="AF160" s="485"/>
      <c r="AI160" s="486"/>
      <c r="AJ160" s="484"/>
      <c r="AK160" s="484"/>
    </row>
    <row r="161" spans="1:40" s="190" customFormat="1" x14ac:dyDescent="0.2">
      <c r="A161"/>
      <c r="B161"/>
      <c r="C161"/>
      <c r="D161" s="696"/>
      <c r="E161" s="695"/>
      <c r="F161" s="696"/>
      <c r="G161" s="696"/>
      <c r="H161" s="697"/>
      <c r="I161" s="586"/>
      <c r="J161" s="586"/>
      <c r="K161" s="593"/>
      <c r="L161" s="586"/>
      <c r="M161" s="586"/>
      <c r="N161" s="586"/>
      <c r="O161" s="586"/>
      <c r="P161" s="593"/>
      <c r="Q161" s="586"/>
      <c r="R161" s="586"/>
      <c r="S161" s="586"/>
      <c r="T161" s="586"/>
      <c r="U161" s="586"/>
      <c r="V161" s="593"/>
      <c r="W161" s="686"/>
      <c r="X161" s="686"/>
      <c r="Y161" s="686"/>
      <c r="Z161" s="593"/>
      <c r="AA161" s="593"/>
      <c r="AB161" s="686"/>
      <c r="AC161" s="686"/>
      <c r="AD161" s="686"/>
      <c r="AE161" s="696"/>
      <c r="AF161" s="580"/>
      <c r="AG161" s="686"/>
      <c r="AH161" s="686"/>
      <c r="AI161" s="698"/>
      <c r="AJ161" s="685"/>
      <c r="AK161" s="685"/>
      <c r="AL161" s="585"/>
      <c r="AM161" s="585"/>
      <c r="AN161" s="696"/>
    </row>
    <row r="162" spans="1:40" x14ac:dyDescent="0.2">
      <c r="I162" s="482"/>
      <c r="J162" s="482"/>
      <c r="AF162" s="485"/>
      <c r="AI162" s="486"/>
      <c r="AJ162" s="560"/>
      <c r="AK162" s="560"/>
    </row>
    <row r="163" spans="1:40" x14ac:dyDescent="0.2">
      <c r="I163" s="482"/>
      <c r="J163" s="482"/>
      <c r="AF163" s="485"/>
      <c r="AI163" s="486"/>
      <c r="AJ163" s="560"/>
      <c r="AK163" s="560"/>
    </row>
    <row r="164" spans="1:40" x14ac:dyDescent="0.2">
      <c r="I164" s="482"/>
      <c r="J164" s="482"/>
      <c r="AF164" s="485"/>
      <c r="AI164" s="486"/>
      <c r="AJ164" s="560"/>
      <c r="AK164" s="560"/>
    </row>
    <row r="165" spans="1:40" x14ac:dyDescent="0.2">
      <c r="I165" s="482"/>
      <c r="J165" s="482"/>
      <c r="AF165" s="485"/>
      <c r="AI165" s="486"/>
      <c r="AJ165" s="560"/>
      <c r="AK165" s="560"/>
    </row>
    <row r="166" spans="1:40" x14ac:dyDescent="0.2">
      <c r="I166" s="482"/>
      <c r="J166" s="482"/>
      <c r="AF166" s="485"/>
      <c r="AI166" s="486"/>
      <c r="AJ166" s="560"/>
      <c r="AK166" s="560"/>
      <c r="AM166" s="590"/>
      <c r="AN166" s="590"/>
    </row>
    <row r="167" spans="1:40" x14ac:dyDescent="0.2">
      <c r="I167" s="482"/>
      <c r="J167" s="482"/>
      <c r="AF167" s="485"/>
      <c r="AI167" s="486"/>
      <c r="AJ167" s="560"/>
      <c r="AK167" s="560"/>
      <c r="AM167" s="590"/>
      <c r="AN167" s="590"/>
    </row>
    <row r="168" spans="1:40" x14ac:dyDescent="0.2">
      <c r="I168" s="482"/>
      <c r="J168" s="482"/>
      <c r="AF168" s="485"/>
      <c r="AI168" s="486"/>
      <c r="AJ168" s="560"/>
      <c r="AK168" s="560"/>
      <c r="AM168" s="590"/>
      <c r="AN168" s="590"/>
    </row>
    <row r="169" spans="1:40" x14ac:dyDescent="0.2">
      <c r="I169" s="482"/>
      <c r="J169" s="482"/>
      <c r="AF169" s="485"/>
      <c r="AI169" s="486"/>
      <c r="AJ169" s="484"/>
      <c r="AK169" s="484"/>
      <c r="AM169" s="590"/>
      <c r="AN169" s="590"/>
    </row>
    <row r="170" spans="1:40" x14ac:dyDescent="0.2">
      <c r="I170" s="482"/>
      <c r="J170" s="482"/>
      <c r="AF170" s="485"/>
      <c r="AI170" s="486"/>
      <c r="AJ170" s="560"/>
      <c r="AK170" s="560"/>
    </row>
    <row r="171" spans="1:40" x14ac:dyDescent="0.2">
      <c r="I171" s="482"/>
      <c r="J171" s="482"/>
      <c r="AF171" s="485"/>
      <c r="AI171" s="486"/>
      <c r="AJ171" s="560"/>
      <c r="AK171" s="560"/>
    </row>
    <row r="172" spans="1:40" x14ac:dyDescent="0.2">
      <c r="I172" s="482"/>
      <c r="J172" s="482"/>
      <c r="AF172" s="485"/>
      <c r="AI172" s="486"/>
      <c r="AJ172" s="560"/>
      <c r="AK172" s="560"/>
    </row>
    <row r="173" spans="1:40" x14ac:dyDescent="0.2">
      <c r="I173" s="482"/>
      <c r="J173" s="482"/>
      <c r="AF173" s="485"/>
      <c r="AI173" s="486"/>
      <c r="AJ173" s="560"/>
      <c r="AK173" s="560"/>
    </row>
    <row r="174" spans="1:40" x14ac:dyDescent="0.2">
      <c r="I174" s="482"/>
      <c r="J174" s="482"/>
      <c r="AF174" s="485"/>
      <c r="AI174" s="486"/>
      <c r="AJ174" s="560"/>
      <c r="AK174" s="560"/>
    </row>
    <row r="175" spans="1:40" x14ac:dyDescent="0.2">
      <c r="I175" s="482"/>
      <c r="J175" s="482"/>
      <c r="AF175" s="485"/>
      <c r="AI175" s="486"/>
      <c r="AJ175" s="560"/>
      <c r="AK175" s="560"/>
    </row>
    <row r="176" spans="1:40" x14ac:dyDescent="0.2">
      <c r="I176" s="482"/>
      <c r="J176" s="482"/>
      <c r="AF176" s="485"/>
      <c r="AI176" s="486"/>
      <c r="AJ176" s="484"/>
      <c r="AK176" s="484"/>
    </row>
    <row r="177" spans="9:40" x14ac:dyDescent="0.2">
      <c r="I177" s="482"/>
      <c r="J177" s="482"/>
      <c r="AF177" s="485"/>
      <c r="AI177" s="486"/>
      <c r="AJ177" s="560"/>
      <c r="AK177" s="560"/>
    </row>
    <row r="178" spans="9:40" x14ac:dyDescent="0.2">
      <c r="I178" s="482"/>
      <c r="J178" s="482"/>
      <c r="AF178" s="485"/>
      <c r="AI178" s="486"/>
      <c r="AJ178" s="560"/>
      <c r="AK178" s="560"/>
    </row>
    <row r="179" spans="9:40" x14ac:dyDescent="0.2">
      <c r="I179" s="482"/>
      <c r="J179" s="482"/>
      <c r="AF179" s="485"/>
      <c r="AI179" s="486"/>
      <c r="AJ179" s="560"/>
      <c r="AK179" s="560"/>
      <c r="AL179" s="488"/>
      <c r="AM179" s="488"/>
      <c r="AN179" s="480"/>
    </row>
    <row r="180" spans="9:40" x14ac:dyDescent="0.2">
      <c r="I180" s="482"/>
      <c r="J180" s="482"/>
      <c r="AF180" s="485"/>
      <c r="AI180" s="486"/>
      <c r="AJ180" s="560"/>
      <c r="AK180" s="560"/>
      <c r="AL180" s="585"/>
    </row>
    <row r="181" spans="9:40" x14ac:dyDescent="0.2">
      <c r="I181" s="482"/>
      <c r="J181" s="482"/>
      <c r="AF181" s="485"/>
      <c r="AI181" s="486"/>
      <c r="AJ181" s="484"/>
      <c r="AK181" s="484"/>
    </row>
    <row r="182" spans="9:40" x14ac:dyDescent="0.2">
      <c r="I182" s="482"/>
      <c r="J182" s="482"/>
      <c r="AF182" s="485"/>
      <c r="AI182" s="486"/>
      <c r="AJ182" s="560"/>
      <c r="AK182" s="560"/>
    </row>
    <row r="183" spans="9:40" x14ac:dyDescent="0.2">
      <c r="I183" s="482"/>
      <c r="J183" s="482"/>
      <c r="AF183" s="485"/>
      <c r="AI183" s="486"/>
      <c r="AJ183" s="484"/>
      <c r="AK183" s="484"/>
    </row>
    <row r="184" spans="9:40" x14ac:dyDescent="0.2">
      <c r="I184" s="482"/>
      <c r="J184" s="482"/>
      <c r="AF184" s="485"/>
      <c r="AI184" s="486"/>
      <c r="AJ184" s="560"/>
      <c r="AK184" s="560"/>
    </row>
    <row r="185" spans="9:40" x14ac:dyDescent="0.2">
      <c r="I185" s="482"/>
      <c r="J185" s="482"/>
      <c r="AF185" s="485"/>
      <c r="AI185" s="486"/>
      <c r="AJ185" s="560"/>
      <c r="AK185" s="560"/>
    </row>
    <row r="186" spans="9:40" x14ac:dyDescent="0.2">
      <c r="I186" s="482"/>
      <c r="J186" s="482"/>
      <c r="AF186" s="485"/>
      <c r="AI186" s="486"/>
      <c r="AJ186" s="560"/>
      <c r="AK186" s="560"/>
    </row>
    <row r="187" spans="9:40" x14ac:dyDescent="0.2">
      <c r="I187" s="482"/>
      <c r="J187" s="482"/>
      <c r="AF187" s="485"/>
      <c r="AI187" s="486"/>
      <c r="AJ187" s="560"/>
      <c r="AK187" s="560"/>
    </row>
    <row r="188" spans="9:40" x14ac:dyDescent="0.2">
      <c r="I188" s="482"/>
      <c r="J188" s="482"/>
      <c r="AF188" s="485"/>
      <c r="AI188" s="486"/>
      <c r="AJ188" s="560"/>
      <c r="AK188" s="560"/>
    </row>
    <row r="189" spans="9:40" x14ac:dyDescent="0.2">
      <c r="I189" s="482"/>
      <c r="J189" s="482"/>
      <c r="AF189" s="485"/>
      <c r="AI189" s="486"/>
      <c r="AJ189" s="560"/>
      <c r="AK189" s="560"/>
    </row>
    <row r="190" spans="9:40" x14ac:dyDescent="0.2">
      <c r="I190" s="482"/>
      <c r="J190" s="482"/>
      <c r="AF190" s="485"/>
      <c r="AI190" s="486"/>
      <c r="AJ190" s="560"/>
      <c r="AK190" s="560"/>
    </row>
    <row r="191" spans="9:40" x14ac:dyDescent="0.2">
      <c r="I191" s="482"/>
      <c r="J191" s="482"/>
      <c r="AF191" s="485"/>
      <c r="AI191" s="486"/>
      <c r="AJ191" s="560"/>
      <c r="AK191" s="560"/>
    </row>
    <row r="192" spans="9:40" x14ac:dyDescent="0.2">
      <c r="I192" s="482"/>
      <c r="J192" s="482"/>
      <c r="AF192" s="485"/>
      <c r="AI192" s="486"/>
      <c r="AJ192" s="560"/>
      <c r="AK192" s="560"/>
    </row>
    <row r="193" spans="9:37" x14ac:dyDescent="0.2">
      <c r="I193" s="482"/>
      <c r="J193" s="482"/>
      <c r="AF193" s="485"/>
      <c r="AI193" s="486"/>
      <c r="AJ193" s="560"/>
      <c r="AK193" s="560"/>
    </row>
    <row r="194" spans="9:37" x14ac:dyDescent="0.2">
      <c r="I194" s="482"/>
      <c r="J194" s="482"/>
      <c r="AF194" s="485"/>
      <c r="AI194" s="486"/>
      <c r="AJ194" s="560"/>
      <c r="AK194" s="560"/>
    </row>
    <row r="195" spans="9:37" x14ac:dyDescent="0.2">
      <c r="I195" s="482"/>
      <c r="J195" s="482"/>
      <c r="AF195" s="485"/>
      <c r="AI195" s="486"/>
      <c r="AJ195" s="560"/>
      <c r="AK195" s="560"/>
    </row>
    <row r="196" spans="9:37" x14ac:dyDescent="0.2">
      <c r="I196" s="482"/>
      <c r="J196" s="482"/>
      <c r="AF196" s="485"/>
      <c r="AI196" s="486"/>
      <c r="AJ196" s="560"/>
      <c r="AK196" s="560"/>
    </row>
    <row r="197" spans="9:37" x14ac:dyDescent="0.2">
      <c r="I197" s="482"/>
      <c r="J197" s="482"/>
      <c r="AF197" s="485"/>
      <c r="AI197" s="486"/>
      <c r="AJ197" s="560"/>
      <c r="AK197" s="560"/>
    </row>
    <row r="198" spans="9:37" x14ac:dyDescent="0.2">
      <c r="I198" s="482"/>
      <c r="J198" s="482"/>
      <c r="AF198" s="485"/>
      <c r="AI198" s="486"/>
      <c r="AJ198" s="560"/>
      <c r="AK198" s="560"/>
    </row>
    <row r="199" spans="9:37" x14ac:dyDescent="0.2">
      <c r="I199" s="482"/>
      <c r="J199" s="482"/>
      <c r="AF199" s="485"/>
      <c r="AI199" s="486"/>
      <c r="AJ199" s="560"/>
      <c r="AK199" s="560"/>
    </row>
    <row r="200" spans="9:37" x14ac:dyDescent="0.2">
      <c r="I200" s="482"/>
      <c r="J200" s="482"/>
      <c r="AF200" s="485"/>
      <c r="AI200" s="486"/>
      <c r="AJ200" s="560"/>
      <c r="AK200" s="560"/>
    </row>
    <row r="201" spans="9:37" x14ac:dyDescent="0.2">
      <c r="I201" s="482"/>
      <c r="J201" s="482"/>
      <c r="AF201" s="485"/>
      <c r="AI201" s="486"/>
      <c r="AJ201" s="560"/>
      <c r="AK201" s="560"/>
    </row>
    <row r="202" spans="9:37" x14ac:dyDescent="0.2">
      <c r="I202" s="482"/>
      <c r="J202" s="482"/>
      <c r="AF202" s="485"/>
      <c r="AI202" s="486"/>
      <c r="AJ202" s="484"/>
      <c r="AK202" s="484"/>
    </row>
    <row r="203" spans="9:37" x14ac:dyDescent="0.2">
      <c r="I203" s="482"/>
      <c r="J203" s="482"/>
      <c r="AF203" s="485"/>
      <c r="AI203" s="486"/>
      <c r="AJ203" s="560"/>
      <c r="AK203" s="560"/>
    </row>
    <row r="204" spans="9:37" x14ac:dyDescent="0.2">
      <c r="I204" s="482"/>
      <c r="J204" s="482"/>
      <c r="AF204" s="485"/>
      <c r="AI204" s="486"/>
      <c r="AJ204" s="560"/>
      <c r="AK204" s="560"/>
    </row>
    <row r="205" spans="9:37" x14ac:dyDescent="0.2">
      <c r="I205" s="482"/>
      <c r="J205" s="482"/>
      <c r="AF205" s="485"/>
      <c r="AI205" s="486"/>
      <c r="AJ205" s="560"/>
      <c r="AK205" s="560"/>
    </row>
    <row r="206" spans="9:37" x14ac:dyDescent="0.2">
      <c r="I206" s="482"/>
      <c r="J206" s="482"/>
      <c r="AF206" s="485"/>
      <c r="AI206" s="486"/>
      <c r="AJ206" s="560"/>
      <c r="AK206" s="560"/>
    </row>
    <row r="207" spans="9:37" x14ac:dyDescent="0.2">
      <c r="I207" s="482"/>
      <c r="J207" s="482"/>
      <c r="AF207" s="485"/>
      <c r="AI207" s="486"/>
      <c r="AJ207" s="560"/>
      <c r="AK207" s="560"/>
    </row>
    <row r="208" spans="9:37" x14ac:dyDescent="0.2">
      <c r="I208" s="482"/>
      <c r="J208" s="482"/>
      <c r="AF208" s="485"/>
      <c r="AI208" s="486"/>
      <c r="AJ208" s="560"/>
      <c r="AK208" s="560"/>
    </row>
    <row r="209" spans="1:40" x14ac:dyDescent="0.2">
      <c r="I209" s="482"/>
      <c r="J209" s="482"/>
      <c r="AF209" s="485"/>
      <c r="AI209" s="486"/>
      <c r="AJ209" s="560"/>
      <c r="AK209" s="560"/>
    </row>
    <row r="210" spans="1:40" x14ac:dyDescent="0.2">
      <c r="I210" s="482"/>
      <c r="J210" s="482"/>
      <c r="AF210" s="485"/>
      <c r="AI210" s="486"/>
      <c r="AJ210" s="560"/>
      <c r="AK210" s="560"/>
    </row>
    <row r="211" spans="1:40" x14ac:dyDescent="0.2">
      <c r="I211" s="482"/>
      <c r="J211" s="482"/>
      <c r="AF211" s="485"/>
      <c r="AI211" s="486"/>
      <c r="AJ211" s="484"/>
      <c r="AK211" s="484"/>
    </row>
    <row r="212" spans="1:40" x14ac:dyDescent="0.2">
      <c r="I212" s="482"/>
      <c r="J212" s="482"/>
      <c r="AF212" s="485"/>
      <c r="AI212" s="486"/>
      <c r="AJ212" s="560"/>
      <c r="AK212" s="560"/>
    </row>
    <row r="213" spans="1:40" x14ac:dyDescent="0.2">
      <c r="I213" s="482"/>
      <c r="J213" s="482"/>
      <c r="AF213" s="485"/>
      <c r="AI213" s="486"/>
      <c r="AJ213" s="560"/>
      <c r="AK213" s="560"/>
    </row>
    <row r="214" spans="1:40" x14ac:dyDescent="0.2">
      <c r="I214" s="482"/>
      <c r="J214" s="482"/>
      <c r="AF214" s="485"/>
      <c r="AI214" s="486"/>
      <c r="AJ214" s="560"/>
      <c r="AK214" s="560"/>
    </row>
    <row r="215" spans="1:40" x14ac:dyDescent="0.2">
      <c r="I215" s="482"/>
      <c r="J215" s="482"/>
      <c r="AF215" s="485"/>
      <c r="AI215" s="486"/>
      <c r="AJ215" s="560"/>
      <c r="AK215" s="560"/>
    </row>
    <row r="216" spans="1:40" x14ac:dyDescent="0.2">
      <c r="I216" s="482"/>
      <c r="J216" s="482"/>
      <c r="AF216" s="485"/>
      <c r="AI216" s="486"/>
      <c r="AJ216" s="484"/>
      <c r="AK216" s="484"/>
      <c r="AM216" s="590"/>
      <c r="AN216" s="590"/>
    </row>
    <row r="217" spans="1:40" x14ac:dyDescent="0.2">
      <c r="I217" s="482"/>
      <c r="J217" s="482"/>
      <c r="AF217" s="485"/>
      <c r="AI217" s="486"/>
      <c r="AJ217" s="484"/>
      <c r="AK217" s="484"/>
    </row>
    <row r="218" spans="1:40" s="190" customFormat="1" x14ac:dyDescent="0.2">
      <c r="A218"/>
      <c r="B218"/>
      <c r="C218"/>
      <c r="D218" s="696"/>
      <c r="E218" s="696"/>
      <c r="F218" s="696"/>
      <c r="G218" s="696"/>
      <c r="H218" s="697"/>
      <c r="I218" s="586"/>
      <c r="J218" s="586"/>
      <c r="K218" s="593"/>
      <c r="L218" s="586"/>
      <c r="M218" s="586"/>
      <c r="N218" s="586"/>
      <c r="O218" s="586"/>
      <c r="P218" s="593"/>
      <c r="Q218" s="586"/>
      <c r="R218" s="586"/>
      <c r="S218" s="586"/>
      <c r="T218" s="586"/>
      <c r="U218" s="586"/>
      <c r="V218" s="593"/>
      <c r="W218" s="686"/>
      <c r="X218" s="686"/>
      <c r="Y218" s="686"/>
      <c r="Z218" s="593"/>
      <c r="AA218" s="593"/>
      <c r="AB218" s="686"/>
      <c r="AC218" s="686"/>
      <c r="AD218" s="686"/>
      <c r="AE218" s="696"/>
      <c r="AF218" s="580"/>
      <c r="AG218" s="686"/>
      <c r="AH218" s="686"/>
      <c r="AI218" s="698"/>
      <c r="AJ218" s="685"/>
      <c r="AK218" s="685"/>
      <c r="AL218" s="585"/>
      <c r="AM218" s="585"/>
      <c r="AN218" s="696"/>
    </row>
    <row r="219" spans="1:40" s="190" customFormat="1" x14ac:dyDescent="0.2">
      <c r="A219"/>
      <c r="B219"/>
      <c r="C219"/>
      <c r="D219" s="696"/>
      <c r="E219" s="696"/>
      <c r="F219" s="696"/>
      <c r="G219" s="696"/>
      <c r="H219" s="697"/>
      <c r="I219" s="586"/>
      <c r="J219" s="586"/>
      <c r="K219" s="593"/>
      <c r="L219" s="586"/>
      <c r="M219" s="586"/>
      <c r="N219" s="586"/>
      <c r="O219" s="586"/>
      <c r="P219" s="593"/>
      <c r="Q219" s="586"/>
      <c r="R219" s="586"/>
      <c r="S219" s="586"/>
      <c r="T219" s="586"/>
      <c r="U219" s="586"/>
      <c r="V219" s="593"/>
      <c r="W219" s="686"/>
      <c r="X219" s="686"/>
      <c r="Y219" s="686"/>
      <c r="Z219" s="593"/>
      <c r="AA219" s="593"/>
      <c r="AB219" s="686"/>
      <c r="AC219" s="686"/>
      <c r="AD219" s="686"/>
      <c r="AE219" s="696"/>
      <c r="AF219" s="580"/>
      <c r="AG219" s="686"/>
      <c r="AH219" s="686"/>
      <c r="AI219" s="698"/>
      <c r="AJ219" s="685"/>
      <c r="AK219" s="685"/>
      <c r="AL219" s="585"/>
      <c r="AM219" s="585"/>
      <c r="AN219" s="696"/>
    </row>
    <row r="220" spans="1:40" s="190" customFormat="1" x14ac:dyDescent="0.2">
      <c r="A220"/>
      <c r="B220"/>
      <c r="C220"/>
      <c r="D220" s="696"/>
      <c r="E220" s="696"/>
      <c r="F220" s="696"/>
      <c r="G220" s="696"/>
      <c r="H220" s="697"/>
      <c r="I220" s="586"/>
      <c r="J220" s="586"/>
      <c r="K220" s="593"/>
      <c r="L220" s="586"/>
      <c r="M220" s="586"/>
      <c r="N220" s="586"/>
      <c r="O220" s="586"/>
      <c r="P220" s="593"/>
      <c r="Q220" s="586"/>
      <c r="R220" s="586"/>
      <c r="S220" s="586"/>
      <c r="T220" s="586"/>
      <c r="U220" s="586"/>
      <c r="V220" s="593"/>
      <c r="W220" s="686"/>
      <c r="X220" s="686"/>
      <c r="Y220" s="686"/>
      <c r="Z220" s="593"/>
      <c r="AA220" s="593"/>
      <c r="AB220" s="686"/>
      <c r="AC220" s="686"/>
      <c r="AD220" s="686"/>
      <c r="AE220" s="696"/>
      <c r="AF220" s="580"/>
      <c r="AG220" s="686"/>
      <c r="AH220" s="686"/>
      <c r="AI220" s="698"/>
      <c r="AJ220" s="685"/>
      <c r="AK220" s="685"/>
      <c r="AL220" s="585"/>
      <c r="AM220" s="585"/>
      <c r="AN220" s="696"/>
    </row>
    <row r="221" spans="1:40" s="190" customFormat="1" x14ac:dyDescent="0.2">
      <c r="A221"/>
      <c r="B221"/>
      <c r="C221"/>
      <c r="D221" s="696"/>
      <c r="E221" s="696"/>
      <c r="F221" s="696"/>
      <c r="G221" s="696"/>
      <c r="H221" s="697"/>
      <c r="I221" s="586"/>
      <c r="J221" s="586"/>
      <c r="K221" s="593"/>
      <c r="L221" s="586"/>
      <c r="M221" s="586"/>
      <c r="N221" s="586"/>
      <c r="O221" s="586"/>
      <c r="P221" s="593"/>
      <c r="Q221" s="586"/>
      <c r="R221" s="586"/>
      <c r="S221" s="586"/>
      <c r="T221" s="586"/>
      <c r="U221" s="586"/>
      <c r="V221" s="593"/>
      <c r="W221" s="686"/>
      <c r="X221" s="686"/>
      <c r="Y221" s="686"/>
      <c r="Z221" s="593"/>
      <c r="AA221" s="593"/>
      <c r="AB221" s="686"/>
      <c r="AC221" s="686"/>
      <c r="AD221" s="686"/>
      <c r="AE221" s="696"/>
      <c r="AF221" s="580"/>
      <c r="AG221" s="686"/>
      <c r="AH221" s="686"/>
      <c r="AI221" s="698"/>
      <c r="AJ221" s="685"/>
      <c r="AK221" s="685"/>
      <c r="AL221" s="585"/>
      <c r="AM221" s="585"/>
      <c r="AN221" s="696"/>
    </row>
    <row r="222" spans="1:40" s="190" customFormat="1" x14ac:dyDescent="0.2">
      <c r="A222"/>
      <c r="B222"/>
      <c r="C222"/>
      <c r="D222" s="696"/>
      <c r="E222" s="696"/>
      <c r="F222" s="696"/>
      <c r="G222" s="696"/>
      <c r="H222" s="697"/>
      <c r="I222" s="586"/>
      <c r="J222" s="586"/>
      <c r="K222" s="593"/>
      <c r="L222" s="586"/>
      <c r="M222" s="586"/>
      <c r="N222" s="586"/>
      <c r="O222" s="586"/>
      <c r="P222" s="593"/>
      <c r="Q222" s="586"/>
      <c r="R222" s="586"/>
      <c r="S222" s="586"/>
      <c r="T222" s="586"/>
      <c r="U222" s="586"/>
      <c r="V222" s="593"/>
      <c r="W222" s="686"/>
      <c r="X222" s="686"/>
      <c r="Y222" s="686"/>
      <c r="Z222" s="593"/>
      <c r="AA222" s="593"/>
      <c r="AB222" s="686"/>
      <c r="AC222" s="686"/>
      <c r="AD222" s="686"/>
      <c r="AE222" s="696"/>
      <c r="AF222" s="580"/>
      <c r="AG222" s="686"/>
      <c r="AH222" s="686"/>
      <c r="AI222" s="698"/>
      <c r="AJ222" s="685"/>
      <c r="AK222" s="685"/>
      <c r="AL222" s="585"/>
      <c r="AM222" s="585"/>
      <c r="AN222" s="696"/>
    </row>
    <row r="223" spans="1:40" s="190" customFormat="1" x14ac:dyDescent="0.2">
      <c r="A223"/>
      <c r="B223"/>
      <c r="C223"/>
      <c r="D223" s="696"/>
      <c r="E223" s="696"/>
      <c r="F223" s="696"/>
      <c r="G223" s="696"/>
      <c r="H223" s="697"/>
      <c r="I223" s="586"/>
      <c r="J223" s="586"/>
      <c r="K223" s="593"/>
      <c r="L223" s="586"/>
      <c r="M223" s="586"/>
      <c r="N223" s="586"/>
      <c r="O223" s="586"/>
      <c r="P223" s="593"/>
      <c r="Q223" s="586"/>
      <c r="R223" s="586"/>
      <c r="S223" s="586"/>
      <c r="T223" s="586"/>
      <c r="U223" s="586"/>
      <c r="V223" s="593"/>
      <c r="W223" s="686"/>
      <c r="X223" s="686"/>
      <c r="Y223" s="686"/>
      <c r="Z223" s="593"/>
      <c r="AA223" s="593"/>
      <c r="AB223" s="686"/>
      <c r="AC223" s="686"/>
      <c r="AD223" s="686"/>
      <c r="AE223" s="696"/>
      <c r="AF223" s="580"/>
      <c r="AG223" s="686"/>
      <c r="AH223" s="686"/>
      <c r="AI223" s="698"/>
      <c r="AJ223" s="685"/>
      <c r="AK223" s="685"/>
      <c r="AL223" s="585"/>
      <c r="AM223" s="585"/>
      <c r="AN223" s="696"/>
    </row>
    <row r="224" spans="1:40" s="190" customFormat="1" x14ac:dyDescent="0.2">
      <c r="A224"/>
      <c r="B224"/>
      <c r="C224"/>
      <c r="D224" s="696"/>
      <c r="E224" s="696"/>
      <c r="F224" s="696"/>
      <c r="G224" s="696"/>
      <c r="H224" s="697"/>
      <c r="I224" s="586"/>
      <c r="J224" s="586"/>
      <c r="K224" s="593"/>
      <c r="L224" s="586"/>
      <c r="M224" s="586"/>
      <c r="N224" s="586"/>
      <c r="O224" s="586"/>
      <c r="P224" s="593"/>
      <c r="Q224" s="586"/>
      <c r="R224" s="586"/>
      <c r="S224" s="586"/>
      <c r="T224" s="586"/>
      <c r="U224" s="586"/>
      <c r="V224" s="593"/>
      <c r="W224" s="686"/>
      <c r="X224" s="686"/>
      <c r="Y224" s="686"/>
      <c r="Z224" s="593"/>
      <c r="AA224" s="593"/>
      <c r="AB224" s="686"/>
      <c r="AC224" s="686"/>
      <c r="AD224" s="686"/>
      <c r="AE224" s="696"/>
      <c r="AF224" s="580"/>
      <c r="AG224" s="686"/>
      <c r="AH224" s="686"/>
      <c r="AI224" s="698"/>
      <c r="AJ224" s="685"/>
      <c r="AK224" s="685"/>
      <c r="AL224" s="585"/>
      <c r="AM224" s="585"/>
      <c r="AN224" s="696"/>
    </row>
    <row r="225" spans="9:37" x14ac:dyDescent="0.2">
      <c r="I225" s="482"/>
      <c r="J225" s="482"/>
      <c r="AF225" s="485"/>
      <c r="AI225" s="486"/>
      <c r="AJ225" s="560"/>
      <c r="AK225" s="560"/>
    </row>
    <row r="226" spans="9:37" x14ac:dyDescent="0.2">
      <c r="I226" s="482"/>
      <c r="J226" s="482"/>
      <c r="AF226" s="485"/>
      <c r="AI226" s="486"/>
      <c r="AJ226" s="560"/>
      <c r="AK226" s="560"/>
    </row>
    <row r="227" spans="9:37" x14ac:dyDescent="0.2">
      <c r="I227" s="482"/>
      <c r="J227" s="482"/>
      <c r="AF227" s="485"/>
      <c r="AI227" s="486"/>
      <c r="AJ227" s="560"/>
      <c r="AK227" s="560"/>
    </row>
    <row r="228" spans="9:37" x14ac:dyDescent="0.2">
      <c r="I228" s="482"/>
      <c r="J228" s="482"/>
      <c r="AF228" s="485"/>
      <c r="AI228" s="486"/>
      <c r="AJ228" s="560"/>
      <c r="AK228" s="560"/>
    </row>
    <row r="229" spans="9:37" x14ac:dyDescent="0.2">
      <c r="I229" s="482"/>
      <c r="J229" s="482"/>
      <c r="AF229" s="485"/>
      <c r="AI229" s="486"/>
      <c r="AJ229" s="484"/>
      <c r="AK229" s="484"/>
    </row>
    <row r="230" spans="9:37" x14ac:dyDescent="0.2">
      <c r="I230" s="482"/>
      <c r="J230" s="482"/>
      <c r="AF230" s="485"/>
      <c r="AI230" s="486"/>
      <c r="AJ230" s="560"/>
      <c r="AK230" s="560"/>
    </row>
    <row r="231" spans="9:37" x14ac:dyDescent="0.2">
      <c r="I231" s="482"/>
      <c r="J231" s="482"/>
      <c r="AF231" s="485"/>
      <c r="AI231" s="486"/>
      <c r="AJ231" s="560"/>
      <c r="AK231" s="560"/>
    </row>
    <row r="232" spans="9:37" x14ac:dyDescent="0.2">
      <c r="I232" s="482"/>
      <c r="J232" s="482"/>
      <c r="AF232" s="485"/>
      <c r="AI232" s="486"/>
      <c r="AJ232" s="560"/>
      <c r="AK232" s="560"/>
    </row>
    <row r="233" spans="9:37" x14ac:dyDescent="0.2">
      <c r="I233" s="482"/>
      <c r="J233" s="482"/>
      <c r="AF233" s="485"/>
      <c r="AI233" s="486"/>
      <c r="AJ233" s="560"/>
      <c r="AK233" s="560"/>
    </row>
    <row r="234" spans="9:37" x14ac:dyDescent="0.2">
      <c r="I234" s="482"/>
      <c r="J234" s="482"/>
      <c r="AF234" s="485"/>
      <c r="AI234" s="486"/>
      <c r="AJ234" s="560"/>
      <c r="AK234" s="560"/>
    </row>
    <row r="235" spans="9:37" x14ac:dyDescent="0.2">
      <c r="I235" s="482"/>
      <c r="J235" s="482"/>
      <c r="AF235" s="485"/>
      <c r="AI235" s="486"/>
      <c r="AJ235" s="560"/>
      <c r="AK235" s="560"/>
    </row>
    <row r="236" spans="9:37" x14ac:dyDescent="0.2">
      <c r="I236" s="482"/>
      <c r="J236" s="482"/>
      <c r="AF236" s="485"/>
      <c r="AI236" s="486"/>
      <c r="AJ236" s="560"/>
      <c r="AK236" s="560"/>
    </row>
    <row r="237" spans="9:37" x14ac:dyDescent="0.2">
      <c r="I237" s="482"/>
      <c r="J237" s="482"/>
      <c r="AF237" s="485"/>
      <c r="AI237" s="486"/>
      <c r="AJ237" s="560"/>
      <c r="AK237" s="560"/>
    </row>
    <row r="238" spans="9:37" x14ac:dyDescent="0.2">
      <c r="I238" s="482"/>
      <c r="J238" s="482"/>
      <c r="AF238" s="485"/>
      <c r="AI238" s="486"/>
      <c r="AJ238" s="484"/>
      <c r="AK238" s="484"/>
    </row>
    <row r="239" spans="9:37" x14ac:dyDescent="0.2">
      <c r="I239" s="482"/>
      <c r="J239" s="482"/>
      <c r="AF239" s="485"/>
      <c r="AI239" s="486"/>
      <c r="AJ239" s="560"/>
      <c r="AK239" s="560"/>
    </row>
    <row r="240" spans="9:37" x14ac:dyDescent="0.2">
      <c r="I240" s="482"/>
      <c r="J240" s="482"/>
      <c r="AF240" s="485"/>
      <c r="AI240" s="486"/>
      <c r="AJ240" s="560"/>
      <c r="AK240" s="560"/>
    </row>
    <row r="241" spans="9:37" x14ac:dyDescent="0.2">
      <c r="I241" s="482"/>
      <c r="J241" s="482"/>
      <c r="AF241" s="485"/>
      <c r="AI241" s="486"/>
      <c r="AJ241" s="560"/>
      <c r="AK241" s="560"/>
    </row>
    <row r="242" spans="9:37" x14ac:dyDescent="0.2">
      <c r="I242" s="482"/>
      <c r="J242" s="482"/>
      <c r="AF242" s="485"/>
      <c r="AI242" s="486"/>
      <c r="AJ242" s="560"/>
      <c r="AK242" s="560"/>
    </row>
    <row r="243" spans="9:37" x14ac:dyDescent="0.2">
      <c r="I243" s="482"/>
      <c r="J243" s="482"/>
      <c r="AF243" s="485"/>
      <c r="AI243" s="486"/>
      <c r="AJ243" s="560"/>
      <c r="AK243" s="560"/>
    </row>
    <row r="244" spans="9:37" x14ac:dyDescent="0.2">
      <c r="I244" s="482"/>
      <c r="J244" s="482"/>
      <c r="AF244" s="485"/>
      <c r="AI244" s="486"/>
      <c r="AJ244" s="560"/>
      <c r="AK244" s="560"/>
    </row>
    <row r="245" spans="9:37" x14ac:dyDescent="0.2">
      <c r="I245" s="482"/>
      <c r="J245" s="482"/>
      <c r="AF245" s="485"/>
      <c r="AI245" s="486"/>
      <c r="AJ245" s="484"/>
      <c r="AK245" s="484"/>
    </row>
    <row r="246" spans="9:37" x14ac:dyDescent="0.2">
      <c r="I246" s="482"/>
      <c r="J246" s="482"/>
      <c r="AF246" s="485"/>
      <c r="AI246" s="486"/>
      <c r="AJ246" s="560"/>
      <c r="AK246" s="560"/>
    </row>
    <row r="247" spans="9:37" x14ac:dyDescent="0.2">
      <c r="I247" s="482"/>
      <c r="J247" s="482"/>
      <c r="AF247" s="485"/>
      <c r="AI247" s="486"/>
      <c r="AJ247" s="560"/>
      <c r="AK247" s="560"/>
    </row>
    <row r="248" spans="9:37" x14ac:dyDescent="0.2">
      <c r="I248" s="482"/>
      <c r="J248" s="482"/>
      <c r="AF248" s="485"/>
      <c r="AI248" s="486"/>
      <c r="AJ248" s="560"/>
      <c r="AK248" s="560"/>
    </row>
    <row r="249" spans="9:37" x14ac:dyDescent="0.2">
      <c r="I249" s="482"/>
      <c r="J249" s="482"/>
      <c r="AF249" s="485"/>
      <c r="AI249" s="486"/>
      <c r="AJ249" s="560"/>
      <c r="AK249" s="560"/>
    </row>
    <row r="250" spans="9:37" x14ac:dyDescent="0.2">
      <c r="I250" s="482"/>
      <c r="J250" s="482"/>
      <c r="AF250" s="485"/>
      <c r="AI250" s="486"/>
      <c r="AJ250" s="560"/>
      <c r="AK250" s="560"/>
    </row>
    <row r="251" spans="9:37" x14ac:dyDescent="0.2">
      <c r="I251" s="482"/>
      <c r="J251" s="482"/>
      <c r="AF251" s="485"/>
      <c r="AI251" s="486"/>
      <c r="AJ251" s="560"/>
      <c r="AK251" s="560"/>
    </row>
    <row r="252" spans="9:37" x14ac:dyDescent="0.2">
      <c r="I252" s="482"/>
      <c r="J252" s="482"/>
      <c r="AF252" s="485"/>
      <c r="AI252" s="486"/>
      <c r="AJ252" s="560"/>
      <c r="AK252" s="560"/>
    </row>
    <row r="253" spans="9:37" x14ac:dyDescent="0.2">
      <c r="I253" s="482"/>
      <c r="J253" s="482"/>
      <c r="AF253" s="485"/>
      <c r="AI253" s="486"/>
      <c r="AJ253" s="560"/>
      <c r="AK253" s="560"/>
    </row>
    <row r="254" spans="9:37" x14ac:dyDescent="0.2">
      <c r="I254" s="482"/>
      <c r="J254" s="482"/>
      <c r="AF254" s="485"/>
      <c r="AI254" s="486"/>
      <c r="AJ254" s="560"/>
      <c r="AK254" s="560"/>
    </row>
    <row r="255" spans="9:37" x14ac:dyDescent="0.2">
      <c r="I255" s="482"/>
      <c r="J255" s="482"/>
      <c r="AF255" s="485"/>
      <c r="AI255" s="486"/>
      <c r="AJ255" s="560"/>
      <c r="AK255" s="560"/>
    </row>
    <row r="256" spans="9:37" x14ac:dyDescent="0.2">
      <c r="I256" s="482"/>
      <c r="J256" s="482"/>
      <c r="AF256" s="485"/>
      <c r="AI256" s="486"/>
      <c r="AJ256" s="560"/>
      <c r="AK256" s="560"/>
    </row>
    <row r="257" spans="1:40" x14ac:dyDescent="0.2">
      <c r="I257" s="482"/>
      <c r="J257" s="482"/>
      <c r="AF257" s="485"/>
      <c r="AI257" s="486"/>
      <c r="AJ257" s="560"/>
      <c r="AK257" s="560"/>
    </row>
    <row r="258" spans="1:40" x14ac:dyDescent="0.2">
      <c r="I258" s="482"/>
      <c r="J258" s="482"/>
      <c r="AF258" s="485"/>
      <c r="AI258" s="486"/>
      <c r="AJ258" s="560"/>
      <c r="AK258" s="560"/>
    </row>
    <row r="259" spans="1:40" x14ac:dyDescent="0.2">
      <c r="I259" s="482"/>
      <c r="J259" s="482"/>
      <c r="AF259" s="485"/>
      <c r="AI259" s="486"/>
      <c r="AJ259" s="560"/>
      <c r="AK259" s="560"/>
    </row>
    <row r="260" spans="1:40" x14ac:dyDescent="0.2">
      <c r="I260" s="482"/>
      <c r="J260" s="482"/>
      <c r="AF260" s="485"/>
      <c r="AI260" s="486"/>
      <c r="AJ260" s="560"/>
      <c r="AK260" s="560"/>
    </row>
    <row r="261" spans="1:40" x14ac:dyDescent="0.2">
      <c r="I261" s="482"/>
      <c r="J261" s="482"/>
      <c r="AF261" s="485"/>
      <c r="AI261" s="486"/>
      <c r="AJ261" s="560"/>
      <c r="AK261" s="560"/>
    </row>
    <row r="262" spans="1:40" x14ac:dyDescent="0.2">
      <c r="I262" s="482"/>
      <c r="J262" s="482"/>
      <c r="AF262" s="485"/>
      <c r="AI262" s="486"/>
      <c r="AJ262" s="560"/>
      <c r="AK262" s="560"/>
    </row>
    <row r="263" spans="1:40" x14ac:dyDescent="0.2">
      <c r="I263" s="482"/>
      <c r="J263" s="482"/>
      <c r="AF263" s="485"/>
      <c r="AI263" s="486"/>
      <c r="AJ263" s="484"/>
      <c r="AK263" s="484"/>
    </row>
    <row r="264" spans="1:40" x14ac:dyDescent="0.2">
      <c r="I264" s="482"/>
      <c r="J264" s="482"/>
      <c r="AF264" s="485"/>
      <c r="AI264" s="486"/>
      <c r="AJ264" s="560"/>
      <c r="AK264" s="560"/>
    </row>
    <row r="265" spans="1:40" x14ac:dyDescent="0.2">
      <c r="I265" s="482"/>
      <c r="J265" s="482"/>
      <c r="AF265" s="485"/>
      <c r="AI265" s="486"/>
      <c r="AJ265" s="560"/>
      <c r="AK265" s="560"/>
    </row>
    <row r="266" spans="1:40" x14ac:dyDescent="0.2">
      <c r="I266" s="482"/>
      <c r="J266" s="482"/>
      <c r="AF266" s="485"/>
      <c r="AI266" s="486"/>
      <c r="AJ266" s="560"/>
      <c r="AK266" s="560"/>
    </row>
    <row r="267" spans="1:40" x14ac:dyDescent="0.2">
      <c r="I267" s="482"/>
      <c r="J267" s="482"/>
      <c r="AF267" s="485"/>
      <c r="AI267" s="486"/>
      <c r="AJ267" s="560"/>
      <c r="AK267" s="560"/>
    </row>
    <row r="268" spans="1:40" x14ac:dyDescent="0.2">
      <c r="I268" s="482"/>
      <c r="J268" s="482"/>
      <c r="AF268" s="485"/>
      <c r="AI268" s="486"/>
      <c r="AJ268" s="484"/>
      <c r="AK268" s="484"/>
    </row>
    <row r="269" spans="1:40" s="190" customFormat="1" x14ac:dyDescent="0.2">
      <c r="A269"/>
      <c r="B269"/>
      <c r="C269"/>
      <c r="D269" s="696"/>
      <c r="E269" s="696"/>
      <c r="F269" s="696"/>
      <c r="G269" s="696"/>
      <c r="H269" s="697"/>
      <c r="I269" s="586"/>
      <c r="J269" s="586"/>
      <c r="K269" s="593"/>
      <c r="L269" s="586"/>
      <c r="M269" s="586"/>
      <c r="N269" s="586"/>
      <c r="O269" s="586"/>
      <c r="P269" s="593"/>
      <c r="Q269" s="586"/>
      <c r="R269" s="586"/>
      <c r="S269" s="586"/>
      <c r="T269" s="586"/>
      <c r="U269" s="586"/>
      <c r="V269" s="593"/>
      <c r="W269" s="686"/>
      <c r="X269" s="686"/>
      <c r="Y269" s="686"/>
      <c r="Z269" s="593"/>
      <c r="AA269" s="593"/>
      <c r="AB269" s="686"/>
      <c r="AC269" s="686"/>
      <c r="AD269" s="686"/>
      <c r="AE269" s="696"/>
      <c r="AF269" s="580"/>
      <c r="AG269" s="686"/>
      <c r="AH269" s="686"/>
      <c r="AI269" s="698"/>
      <c r="AJ269" s="685"/>
      <c r="AK269" s="685"/>
      <c r="AL269" s="585"/>
      <c r="AM269" s="585"/>
      <c r="AN269" s="696"/>
    </row>
    <row r="270" spans="1:40" s="190" customFormat="1" x14ac:dyDescent="0.2">
      <c r="A270"/>
      <c r="B270"/>
      <c r="C270"/>
      <c r="D270" s="696"/>
      <c r="E270" s="696"/>
      <c r="F270" s="696"/>
      <c r="G270" s="696"/>
      <c r="H270" s="697"/>
      <c r="I270" s="586"/>
      <c r="J270" s="586"/>
      <c r="K270" s="593"/>
      <c r="L270" s="586"/>
      <c r="M270" s="586"/>
      <c r="N270" s="586"/>
      <c r="O270" s="586"/>
      <c r="P270" s="593"/>
      <c r="Q270" s="586"/>
      <c r="R270" s="586"/>
      <c r="S270" s="586"/>
      <c r="T270" s="586"/>
      <c r="U270" s="586"/>
      <c r="V270" s="593"/>
      <c r="W270" s="686"/>
      <c r="X270" s="686"/>
      <c r="Y270" s="686"/>
      <c r="Z270" s="593"/>
      <c r="AA270" s="593"/>
      <c r="AB270" s="686"/>
      <c r="AC270" s="686"/>
      <c r="AD270" s="686"/>
      <c r="AE270" s="696"/>
      <c r="AF270" s="580"/>
      <c r="AG270" s="686"/>
      <c r="AH270" s="686"/>
      <c r="AI270" s="698"/>
      <c r="AJ270" s="685"/>
      <c r="AK270" s="685"/>
      <c r="AL270" s="585"/>
      <c r="AM270" s="585"/>
      <c r="AN270" s="696"/>
    </row>
    <row r="271" spans="1:40" x14ac:dyDescent="0.2">
      <c r="I271" s="482"/>
      <c r="J271" s="482"/>
      <c r="AF271" s="485"/>
      <c r="AI271" s="486"/>
      <c r="AJ271" s="560"/>
      <c r="AK271" s="560"/>
    </row>
    <row r="272" spans="1:40" x14ac:dyDescent="0.2">
      <c r="I272" s="482"/>
      <c r="J272" s="482"/>
      <c r="AF272" s="485"/>
      <c r="AI272" s="486"/>
      <c r="AJ272" s="560"/>
      <c r="AK272" s="560"/>
    </row>
    <row r="273" spans="5:37" x14ac:dyDescent="0.2">
      <c r="I273" s="482"/>
      <c r="J273" s="482"/>
      <c r="AF273" s="485"/>
      <c r="AI273" s="486"/>
      <c r="AJ273" s="560"/>
      <c r="AK273" s="560"/>
    </row>
    <row r="274" spans="5:37" x14ac:dyDescent="0.2">
      <c r="I274" s="482"/>
      <c r="J274" s="482"/>
      <c r="AF274" s="485"/>
      <c r="AI274" s="486"/>
      <c r="AJ274" s="560"/>
      <c r="AK274" s="560"/>
    </row>
    <row r="275" spans="5:37" x14ac:dyDescent="0.2">
      <c r="I275" s="482"/>
      <c r="J275" s="482"/>
      <c r="AF275" s="485"/>
      <c r="AI275" s="486"/>
      <c r="AJ275" s="560"/>
      <c r="AK275" s="560"/>
    </row>
    <row r="276" spans="5:37" x14ac:dyDescent="0.2">
      <c r="I276" s="482"/>
      <c r="J276" s="482"/>
      <c r="AF276" s="485"/>
      <c r="AI276" s="486"/>
      <c r="AJ276" s="560"/>
      <c r="AK276" s="560"/>
    </row>
    <row r="277" spans="5:37" x14ac:dyDescent="0.2">
      <c r="I277" s="482"/>
      <c r="J277" s="482"/>
      <c r="AF277" s="485"/>
      <c r="AI277" s="486"/>
      <c r="AJ277" s="560"/>
      <c r="AK277" s="560"/>
    </row>
    <row r="278" spans="5:37" x14ac:dyDescent="0.2">
      <c r="I278" s="482"/>
      <c r="J278" s="482"/>
      <c r="AF278" s="485"/>
      <c r="AI278" s="486"/>
      <c r="AJ278" s="560"/>
      <c r="AK278" s="560"/>
    </row>
    <row r="279" spans="5:37" x14ac:dyDescent="0.2">
      <c r="I279" s="482"/>
      <c r="J279" s="482"/>
      <c r="AF279" s="485"/>
      <c r="AI279" s="486"/>
      <c r="AJ279" s="560"/>
      <c r="AK279" s="560"/>
    </row>
    <row r="280" spans="5:37" x14ac:dyDescent="0.2">
      <c r="I280" s="482"/>
      <c r="J280" s="482"/>
      <c r="AF280" s="485"/>
      <c r="AI280" s="486"/>
      <c r="AJ280" s="560"/>
      <c r="AK280" s="560"/>
    </row>
    <row r="281" spans="5:37" x14ac:dyDescent="0.2">
      <c r="I281" s="482"/>
      <c r="J281" s="482"/>
      <c r="AF281" s="485"/>
      <c r="AI281" s="486"/>
      <c r="AJ281" s="560"/>
      <c r="AK281" s="560"/>
    </row>
    <row r="282" spans="5:37" x14ac:dyDescent="0.2">
      <c r="I282" s="482"/>
      <c r="J282" s="482"/>
      <c r="AF282" s="485"/>
      <c r="AI282" s="486"/>
      <c r="AJ282" s="484"/>
      <c r="AK282" s="484"/>
    </row>
    <row r="283" spans="5:37" x14ac:dyDescent="0.2">
      <c r="I283" s="482"/>
      <c r="J283" s="482"/>
      <c r="AF283" s="485"/>
      <c r="AI283" s="486"/>
      <c r="AJ283" s="560"/>
      <c r="AK283" s="560"/>
    </row>
    <row r="284" spans="5:37" x14ac:dyDescent="0.2">
      <c r="I284" s="482"/>
      <c r="J284" s="482"/>
      <c r="AF284" s="485"/>
      <c r="AI284" s="486"/>
      <c r="AJ284" s="560"/>
      <c r="AK284" s="560"/>
    </row>
    <row r="285" spans="5:37" x14ac:dyDescent="0.2">
      <c r="I285" s="482"/>
      <c r="J285" s="482"/>
      <c r="AF285" s="485"/>
      <c r="AI285" s="486"/>
      <c r="AJ285" s="560"/>
      <c r="AK285" s="560"/>
    </row>
    <row r="286" spans="5:37" x14ac:dyDescent="0.2">
      <c r="I286" s="482"/>
      <c r="J286" s="482"/>
      <c r="AF286" s="485"/>
      <c r="AI286" s="486"/>
      <c r="AJ286" s="484"/>
      <c r="AK286" s="484"/>
    </row>
    <row r="287" spans="5:37" x14ac:dyDescent="0.2">
      <c r="E287" s="594"/>
      <c r="I287" s="482"/>
      <c r="J287" s="482"/>
      <c r="AF287" s="485"/>
      <c r="AI287" s="486"/>
      <c r="AJ287" s="560"/>
      <c r="AK287" s="560"/>
    </row>
    <row r="288" spans="5:37" x14ac:dyDescent="0.2">
      <c r="I288" s="482"/>
      <c r="J288" s="482"/>
      <c r="AF288" s="485"/>
      <c r="AI288" s="486"/>
      <c r="AJ288" s="560"/>
      <c r="AK288" s="560"/>
    </row>
    <row r="289" spans="9:40" x14ac:dyDescent="0.2">
      <c r="I289" s="482"/>
      <c r="J289" s="482"/>
      <c r="AF289" s="485"/>
      <c r="AI289" s="486"/>
      <c r="AJ289" s="560"/>
      <c r="AK289" s="560"/>
    </row>
    <row r="290" spans="9:40" x14ac:dyDescent="0.2">
      <c r="I290" s="482"/>
      <c r="J290" s="482"/>
      <c r="AF290" s="485"/>
      <c r="AI290" s="486"/>
      <c r="AJ290" s="560"/>
      <c r="AK290" s="560"/>
    </row>
    <row r="291" spans="9:40" x14ac:dyDescent="0.2">
      <c r="I291" s="482"/>
      <c r="J291" s="482"/>
      <c r="AF291" s="485"/>
      <c r="AI291" s="486"/>
      <c r="AJ291" s="560"/>
      <c r="AK291" s="560"/>
    </row>
    <row r="292" spans="9:40" x14ac:dyDescent="0.2">
      <c r="I292" s="482"/>
      <c r="J292" s="482"/>
      <c r="AF292" s="485"/>
      <c r="AI292" s="486"/>
      <c r="AJ292" s="560"/>
      <c r="AK292" s="560"/>
    </row>
    <row r="293" spans="9:40" x14ac:dyDescent="0.2">
      <c r="I293" s="482"/>
      <c r="J293" s="482"/>
      <c r="AF293" s="485"/>
      <c r="AI293" s="486"/>
      <c r="AJ293" s="560"/>
      <c r="AK293" s="560"/>
    </row>
    <row r="294" spans="9:40" x14ac:dyDescent="0.2">
      <c r="I294" s="482"/>
      <c r="J294" s="482"/>
      <c r="AF294" s="485"/>
      <c r="AI294" s="486"/>
      <c r="AJ294" s="560"/>
      <c r="AK294" s="560"/>
    </row>
    <row r="295" spans="9:40" x14ac:dyDescent="0.2">
      <c r="I295" s="482"/>
      <c r="J295" s="482"/>
      <c r="AF295" s="485"/>
      <c r="AI295" s="486"/>
      <c r="AJ295" s="484"/>
      <c r="AK295" s="484"/>
    </row>
    <row r="296" spans="9:40" x14ac:dyDescent="0.2">
      <c r="I296" s="482"/>
      <c r="J296" s="482"/>
      <c r="AF296" s="485"/>
      <c r="AI296" s="486"/>
      <c r="AJ296" s="560"/>
      <c r="AK296" s="560"/>
      <c r="AN296" s="564"/>
    </row>
    <row r="297" spans="9:40" x14ac:dyDescent="0.2">
      <c r="I297" s="482"/>
      <c r="J297" s="482"/>
      <c r="AF297" s="485"/>
      <c r="AI297" s="486"/>
      <c r="AJ297" s="560"/>
      <c r="AK297" s="560"/>
    </row>
    <row r="298" spans="9:40" x14ac:dyDescent="0.2">
      <c r="I298" s="482"/>
      <c r="J298" s="482"/>
      <c r="AF298" s="485"/>
      <c r="AI298" s="486"/>
      <c r="AJ298" s="560"/>
      <c r="AK298" s="560"/>
    </row>
    <row r="299" spans="9:40" x14ac:dyDescent="0.2">
      <c r="I299" s="482"/>
      <c r="J299" s="482"/>
      <c r="AF299" s="485"/>
      <c r="AI299" s="486"/>
      <c r="AJ299" s="560"/>
      <c r="AK299" s="560"/>
    </row>
    <row r="300" spans="9:40" x14ac:dyDescent="0.2">
      <c r="I300" s="482"/>
      <c r="J300" s="482"/>
      <c r="AF300" s="485"/>
      <c r="AI300" s="486"/>
      <c r="AJ300" s="484"/>
      <c r="AK300" s="484"/>
    </row>
    <row r="301" spans="9:40" x14ac:dyDescent="0.2">
      <c r="I301" s="482"/>
      <c r="J301" s="482"/>
      <c r="AF301" s="485"/>
      <c r="AI301" s="486"/>
      <c r="AJ301" s="560"/>
      <c r="AK301" s="560"/>
    </row>
    <row r="302" spans="9:40" x14ac:dyDescent="0.2">
      <c r="I302" s="482"/>
      <c r="J302" s="482"/>
      <c r="AF302" s="485"/>
      <c r="AI302" s="486"/>
      <c r="AJ302" s="560"/>
      <c r="AK302" s="560"/>
    </row>
    <row r="303" spans="9:40" x14ac:dyDescent="0.2">
      <c r="I303" s="482"/>
      <c r="J303" s="482"/>
      <c r="AF303" s="485"/>
      <c r="AI303" s="486"/>
      <c r="AJ303" s="560"/>
      <c r="AK303" s="560"/>
      <c r="AN303" s="564"/>
    </row>
    <row r="304" spans="9:40" x14ac:dyDescent="0.2">
      <c r="I304" s="482"/>
      <c r="J304" s="482"/>
      <c r="AF304" s="485"/>
      <c r="AI304" s="486"/>
      <c r="AJ304" s="560"/>
      <c r="AK304" s="560"/>
    </row>
    <row r="305" spans="9:40" x14ac:dyDescent="0.2">
      <c r="I305" s="482"/>
      <c r="J305" s="482"/>
      <c r="AF305" s="485"/>
      <c r="AI305" s="486"/>
      <c r="AJ305" s="560"/>
      <c r="AK305" s="560"/>
    </row>
    <row r="306" spans="9:40" x14ac:dyDescent="0.2">
      <c r="I306" s="482"/>
      <c r="J306" s="482"/>
      <c r="AF306" s="485"/>
      <c r="AI306" s="486"/>
      <c r="AJ306" s="484"/>
      <c r="AK306" s="484"/>
    </row>
    <row r="307" spans="9:40" x14ac:dyDescent="0.2">
      <c r="I307" s="482"/>
      <c r="J307" s="482"/>
      <c r="AF307" s="485"/>
      <c r="AI307" s="486"/>
      <c r="AJ307" s="484"/>
      <c r="AK307" s="484"/>
    </row>
    <row r="308" spans="9:40" x14ac:dyDescent="0.2">
      <c r="I308" s="482"/>
      <c r="J308" s="482"/>
      <c r="AF308" s="485"/>
      <c r="AI308" s="486"/>
      <c r="AJ308" s="560"/>
      <c r="AK308" s="560"/>
      <c r="AN308" s="564"/>
    </row>
    <row r="309" spans="9:40" x14ac:dyDescent="0.2">
      <c r="I309" s="482"/>
      <c r="J309" s="482"/>
      <c r="AF309" s="485"/>
      <c r="AI309" s="486"/>
      <c r="AJ309" s="484"/>
      <c r="AK309" s="484"/>
    </row>
    <row r="310" spans="9:40" x14ac:dyDescent="0.2">
      <c r="I310" s="482"/>
      <c r="J310" s="482"/>
      <c r="AF310" s="485"/>
      <c r="AI310" s="486"/>
      <c r="AJ310" s="560"/>
      <c r="AK310" s="560"/>
    </row>
    <row r="311" spans="9:40" x14ac:dyDescent="0.2">
      <c r="I311" s="482"/>
      <c r="J311" s="482"/>
      <c r="AF311" s="485"/>
      <c r="AI311" s="486"/>
      <c r="AJ311" s="560"/>
      <c r="AK311" s="560"/>
    </row>
    <row r="312" spans="9:40" x14ac:dyDescent="0.2">
      <c r="I312" s="482"/>
      <c r="J312" s="482"/>
      <c r="AF312" s="485"/>
      <c r="AI312" s="486"/>
      <c r="AJ312" s="560"/>
      <c r="AK312" s="560"/>
    </row>
    <row r="313" spans="9:40" x14ac:dyDescent="0.2">
      <c r="I313" s="482"/>
      <c r="J313" s="482"/>
      <c r="AF313" s="485"/>
      <c r="AI313" s="486"/>
      <c r="AJ313" s="560"/>
      <c r="AK313" s="560"/>
    </row>
    <row r="314" spans="9:40" x14ac:dyDescent="0.2">
      <c r="I314" s="482"/>
      <c r="J314" s="482"/>
      <c r="AF314" s="485"/>
      <c r="AI314" s="486"/>
      <c r="AJ314" s="560"/>
      <c r="AK314" s="560"/>
    </row>
    <row r="315" spans="9:40" x14ac:dyDescent="0.2">
      <c r="I315" s="482"/>
      <c r="J315" s="482"/>
      <c r="AF315" s="485"/>
      <c r="AI315" s="486"/>
      <c r="AJ315" s="560"/>
      <c r="AK315" s="560"/>
    </row>
    <row r="316" spans="9:40" x14ac:dyDescent="0.2">
      <c r="I316" s="482"/>
      <c r="J316" s="482"/>
      <c r="AF316" s="485"/>
      <c r="AI316" s="486"/>
      <c r="AJ316" s="560"/>
      <c r="AK316" s="560"/>
    </row>
    <row r="317" spans="9:40" x14ac:dyDescent="0.2">
      <c r="I317" s="482"/>
      <c r="J317" s="482"/>
      <c r="AF317" s="485"/>
      <c r="AI317" s="486"/>
      <c r="AJ317" s="560"/>
      <c r="AK317" s="560"/>
    </row>
    <row r="318" spans="9:40" x14ac:dyDescent="0.2">
      <c r="I318" s="482"/>
      <c r="J318" s="482"/>
      <c r="AF318" s="485"/>
      <c r="AI318" s="486"/>
      <c r="AJ318" s="560"/>
      <c r="AK318" s="560"/>
    </row>
    <row r="319" spans="9:40" x14ac:dyDescent="0.2">
      <c r="I319" s="482"/>
      <c r="J319" s="482"/>
      <c r="AF319" s="485"/>
      <c r="AI319" s="486"/>
      <c r="AJ319" s="560"/>
      <c r="AK319" s="560"/>
    </row>
    <row r="320" spans="9:40" x14ac:dyDescent="0.2">
      <c r="I320" s="482"/>
      <c r="J320" s="482"/>
      <c r="AF320" s="485"/>
      <c r="AI320" s="486"/>
      <c r="AJ320" s="560"/>
      <c r="AK320" s="560"/>
      <c r="AN320" s="564"/>
    </row>
    <row r="321" spans="1:40" x14ac:dyDescent="0.2">
      <c r="I321" s="482"/>
      <c r="J321" s="482"/>
      <c r="AF321" s="485"/>
      <c r="AI321" s="486"/>
      <c r="AJ321" s="560"/>
      <c r="AK321" s="560"/>
      <c r="AN321" s="564"/>
    </row>
    <row r="322" spans="1:40" x14ac:dyDescent="0.2">
      <c r="I322" s="482"/>
      <c r="J322" s="482"/>
      <c r="AF322" s="485"/>
      <c r="AI322" s="486"/>
      <c r="AJ322" s="560"/>
      <c r="AK322" s="560"/>
      <c r="AN322" s="564"/>
    </row>
    <row r="323" spans="1:40" x14ac:dyDescent="0.2">
      <c r="I323" s="482"/>
      <c r="J323" s="482"/>
      <c r="AF323" s="485"/>
      <c r="AI323" s="486"/>
      <c r="AJ323" s="560"/>
      <c r="AK323" s="560"/>
      <c r="AN323" s="564"/>
    </row>
    <row r="324" spans="1:40" x14ac:dyDescent="0.2">
      <c r="I324" s="482"/>
      <c r="J324" s="482"/>
      <c r="AF324" s="485"/>
      <c r="AI324" s="486"/>
      <c r="AJ324" s="484"/>
      <c r="AK324" s="484"/>
    </row>
    <row r="325" spans="1:40" x14ac:dyDescent="0.2">
      <c r="I325" s="482"/>
      <c r="J325" s="482"/>
      <c r="AF325" s="485"/>
      <c r="AI325" s="486"/>
      <c r="AJ325" s="560"/>
      <c r="AK325" s="560"/>
    </row>
    <row r="326" spans="1:40" x14ac:dyDescent="0.2">
      <c r="I326" s="482"/>
      <c r="J326" s="482"/>
      <c r="AF326" s="485"/>
      <c r="AI326" s="486"/>
      <c r="AJ326" s="484"/>
      <c r="AK326" s="484"/>
    </row>
    <row r="327" spans="1:40" x14ac:dyDescent="0.2">
      <c r="I327" s="482"/>
      <c r="J327" s="482"/>
      <c r="AF327" s="485"/>
      <c r="AI327" s="486"/>
      <c r="AJ327" s="484"/>
      <c r="AK327" s="484"/>
    </row>
    <row r="328" spans="1:40" s="190" customFormat="1" x14ac:dyDescent="0.2">
      <c r="A328"/>
      <c r="B328"/>
      <c r="C328"/>
      <c r="D328" s="696"/>
      <c r="E328" s="696"/>
      <c r="F328" s="696"/>
      <c r="G328" s="696"/>
      <c r="H328" s="697"/>
      <c r="I328" s="586"/>
      <c r="J328" s="586"/>
      <c r="K328" s="593"/>
      <c r="L328" s="586"/>
      <c r="M328" s="586"/>
      <c r="N328" s="586"/>
      <c r="O328" s="586"/>
      <c r="P328" s="593"/>
      <c r="Q328" s="586"/>
      <c r="R328" s="586"/>
      <c r="S328" s="586"/>
      <c r="T328" s="586"/>
      <c r="U328" s="586"/>
      <c r="V328" s="593"/>
      <c r="W328" s="686"/>
      <c r="X328" s="686"/>
      <c r="Y328" s="686"/>
      <c r="Z328" s="593"/>
      <c r="AA328" s="593"/>
      <c r="AB328" s="686"/>
      <c r="AC328" s="686"/>
      <c r="AD328" s="686"/>
      <c r="AE328" s="696"/>
      <c r="AF328" s="580"/>
      <c r="AG328" s="686"/>
      <c r="AH328" s="686"/>
      <c r="AI328" s="698"/>
      <c r="AJ328" s="685"/>
      <c r="AK328" s="685"/>
      <c r="AL328" s="585"/>
      <c r="AM328" s="585"/>
      <c r="AN328" s="696"/>
    </row>
    <row r="329" spans="1:40" s="190" customFormat="1" x14ac:dyDescent="0.2">
      <c r="A329"/>
      <c r="B329"/>
      <c r="C329"/>
      <c r="D329" s="696"/>
      <c r="E329" s="696"/>
      <c r="F329" s="696"/>
      <c r="G329" s="696"/>
      <c r="H329" s="697"/>
      <c r="I329" s="586"/>
      <c r="J329" s="586"/>
      <c r="K329" s="593"/>
      <c r="L329" s="586"/>
      <c r="M329" s="586"/>
      <c r="N329" s="586"/>
      <c r="O329" s="586"/>
      <c r="P329" s="593"/>
      <c r="Q329" s="586"/>
      <c r="R329" s="586"/>
      <c r="S329" s="586"/>
      <c r="T329" s="586"/>
      <c r="U329" s="586"/>
      <c r="V329" s="593"/>
      <c r="W329" s="686"/>
      <c r="X329" s="686"/>
      <c r="Y329" s="686"/>
      <c r="Z329" s="593"/>
      <c r="AA329" s="593"/>
      <c r="AB329" s="686"/>
      <c r="AC329" s="686"/>
      <c r="AD329" s="686"/>
      <c r="AE329" s="696"/>
      <c r="AF329" s="580"/>
      <c r="AG329" s="686"/>
      <c r="AH329" s="686"/>
      <c r="AI329" s="698"/>
      <c r="AJ329" s="685"/>
      <c r="AK329" s="685"/>
      <c r="AL329" s="585"/>
      <c r="AM329" s="585"/>
      <c r="AN329" s="696"/>
    </row>
    <row r="330" spans="1:40" s="190" customFormat="1" x14ac:dyDescent="0.2">
      <c r="A330"/>
      <c r="B330"/>
      <c r="C330"/>
      <c r="D330" s="696"/>
      <c r="E330" s="695"/>
      <c r="F330" s="696"/>
      <c r="G330" s="696"/>
      <c r="H330" s="697"/>
      <c r="I330" s="586"/>
      <c r="J330" s="586"/>
      <c r="K330" s="593"/>
      <c r="L330" s="586"/>
      <c r="M330" s="586"/>
      <c r="N330" s="586"/>
      <c r="O330" s="586"/>
      <c r="P330" s="593"/>
      <c r="Q330" s="586"/>
      <c r="R330" s="586"/>
      <c r="S330" s="586"/>
      <c r="T330" s="586"/>
      <c r="U330" s="586"/>
      <c r="V330" s="593"/>
      <c r="W330" s="686"/>
      <c r="X330" s="686"/>
      <c r="Y330" s="686"/>
      <c r="Z330" s="593"/>
      <c r="AA330" s="593"/>
      <c r="AB330" s="686"/>
      <c r="AC330" s="686"/>
      <c r="AD330" s="686"/>
      <c r="AE330" s="696"/>
      <c r="AF330" s="580"/>
      <c r="AG330" s="686"/>
      <c r="AH330" s="686"/>
      <c r="AI330" s="698"/>
      <c r="AJ330" s="685"/>
      <c r="AK330" s="685"/>
      <c r="AL330" s="585"/>
      <c r="AM330" s="585"/>
      <c r="AN330" s="696"/>
    </row>
    <row r="331" spans="1:40" x14ac:dyDescent="0.2">
      <c r="I331" s="482"/>
      <c r="J331" s="482"/>
      <c r="AF331" s="485"/>
      <c r="AI331" s="486"/>
      <c r="AJ331" s="560"/>
      <c r="AK331" s="560"/>
    </row>
    <row r="332" spans="1:40" x14ac:dyDescent="0.2">
      <c r="I332" s="482"/>
      <c r="J332" s="482"/>
      <c r="AF332" s="485"/>
      <c r="AI332" s="486"/>
      <c r="AJ332" s="560"/>
      <c r="AK332" s="560"/>
    </row>
    <row r="333" spans="1:40" x14ac:dyDescent="0.2">
      <c r="I333" s="482"/>
      <c r="J333" s="482"/>
      <c r="AF333" s="485"/>
      <c r="AI333" s="486"/>
      <c r="AJ333" s="560"/>
      <c r="AK333" s="560"/>
    </row>
    <row r="334" spans="1:40" x14ac:dyDescent="0.2">
      <c r="I334" s="482"/>
      <c r="J334" s="482"/>
      <c r="AF334" s="485"/>
      <c r="AI334" s="486"/>
      <c r="AJ334" s="560"/>
      <c r="AK334" s="560"/>
    </row>
    <row r="335" spans="1:40" x14ac:dyDescent="0.2">
      <c r="I335" s="482"/>
      <c r="J335" s="482"/>
      <c r="AF335" s="485"/>
      <c r="AI335" s="486"/>
      <c r="AJ335" s="560"/>
      <c r="AK335" s="560"/>
    </row>
    <row r="336" spans="1:40" x14ac:dyDescent="0.2">
      <c r="I336" s="482"/>
      <c r="J336" s="482"/>
      <c r="AF336" s="485"/>
      <c r="AI336" s="486"/>
      <c r="AJ336" s="560"/>
      <c r="AK336" s="560"/>
    </row>
    <row r="337" spans="9:40" x14ac:dyDescent="0.2">
      <c r="I337" s="482"/>
      <c r="J337" s="482"/>
      <c r="AF337" s="485"/>
      <c r="AI337" s="486"/>
      <c r="AJ337" s="560"/>
      <c r="AK337" s="560"/>
    </row>
    <row r="338" spans="9:40" x14ac:dyDescent="0.2">
      <c r="I338" s="482"/>
      <c r="J338" s="482"/>
      <c r="AF338" s="485"/>
      <c r="AI338" s="486"/>
      <c r="AJ338" s="560"/>
      <c r="AK338" s="560"/>
    </row>
    <row r="339" spans="9:40" x14ac:dyDescent="0.2">
      <c r="I339" s="482"/>
      <c r="J339" s="482"/>
      <c r="AF339" s="485"/>
      <c r="AI339" s="486"/>
      <c r="AJ339" s="560"/>
      <c r="AK339" s="560"/>
    </row>
    <row r="340" spans="9:40" x14ac:dyDescent="0.2">
      <c r="I340" s="482"/>
      <c r="J340" s="482"/>
      <c r="AF340" s="485"/>
      <c r="AI340" s="486"/>
      <c r="AJ340" s="560"/>
      <c r="AK340" s="560"/>
    </row>
    <row r="341" spans="9:40" x14ac:dyDescent="0.2">
      <c r="I341" s="482"/>
      <c r="J341" s="482"/>
      <c r="AF341" s="485"/>
      <c r="AI341" s="486"/>
      <c r="AJ341" s="560"/>
      <c r="AK341" s="560"/>
      <c r="AM341" s="590"/>
      <c r="AN341" s="590"/>
    </row>
    <row r="342" spans="9:40" x14ac:dyDescent="0.2">
      <c r="I342" s="482"/>
      <c r="J342" s="482"/>
      <c r="AF342" s="485"/>
      <c r="AI342" s="486"/>
      <c r="AJ342" s="560"/>
      <c r="AK342" s="560"/>
    </row>
    <row r="343" spans="9:40" x14ac:dyDescent="0.2">
      <c r="I343" s="482"/>
      <c r="J343" s="482"/>
      <c r="AF343" s="485"/>
      <c r="AI343" s="486"/>
      <c r="AJ343" s="560"/>
      <c r="AK343" s="560"/>
    </row>
    <row r="344" spans="9:40" x14ac:dyDescent="0.2">
      <c r="I344" s="482"/>
      <c r="J344" s="482"/>
      <c r="AF344" s="485"/>
      <c r="AI344" s="486"/>
      <c r="AJ344" s="560"/>
      <c r="AK344" s="560"/>
    </row>
    <row r="345" spans="9:40" x14ac:dyDescent="0.2">
      <c r="I345" s="482"/>
      <c r="J345" s="482"/>
      <c r="AF345" s="485"/>
      <c r="AI345" s="486"/>
      <c r="AJ345" s="560"/>
      <c r="AK345" s="560"/>
    </row>
    <row r="346" spans="9:40" x14ac:dyDescent="0.2">
      <c r="I346" s="482"/>
      <c r="J346" s="482"/>
      <c r="AF346" s="485"/>
      <c r="AI346" s="486"/>
      <c r="AJ346" s="560"/>
      <c r="AK346" s="560"/>
    </row>
    <row r="347" spans="9:40" x14ac:dyDescent="0.2">
      <c r="I347" s="482"/>
      <c r="J347" s="482"/>
      <c r="AF347" s="485"/>
      <c r="AI347" s="486"/>
      <c r="AJ347" s="560"/>
      <c r="AK347" s="560"/>
    </row>
    <row r="348" spans="9:40" x14ac:dyDescent="0.2">
      <c r="I348" s="482"/>
      <c r="J348" s="482"/>
      <c r="AF348" s="485"/>
      <c r="AI348" s="486"/>
      <c r="AJ348" s="560"/>
      <c r="AK348" s="560"/>
    </row>
    <row r="349" spans="9:40" x14ac:dyDescent="0.2">
      <c r="I349" s="482"/>
      <c r="J349" s="482"/>
      <c r="AF349" s="485"/>
      <c r="AI349" s="486"/>
      <c r="AJ349" s="560"/>
      <c r="AK349" s="560"/>
    </row>
    <row r="350" spans="9:40" x14ac:dyDescent="0.2">
      <c r="I350" s="482"/>
      <c r="J350" s="482"/>
      <c r="AF350" s="485"/>
      <c r="AI350" s="486"/>
      <c r="AJ350" s="560"/>
      <c r="AK350" s="560"/>
      <c r="AL350" s="589"/>
      <c r="AM350" s="589"/>
      <c r="AN350" s="700"/>
    </row>
    <row r="351" spans="9:40" x14ac:dyDescent="0.2">
      <c r="I351" s="482"/>
      <c r="J351" s="482"/>
      <c r="AF351" s="485"/>
      <c r="AI351" s="486"/>
      <c r="AJ351" s="560"/>
      <c r="AK351" s="560"/>
      <c r="AL351" s="589"/>
      <c r="AM351" s="589"/>
      <c r="AN351" s="700"/>
    </row>
    <row r="352" spans="9:40" x14ac:dyDescent="0.2">
      <c r="I352" s="482"/>
      <c r="J352" s="482"/>
      <c r="AF352" s="485"/>
      <c r="AI352" s="486"/>
      <c r="AJ352" s="560"/>
      <c r="AK352" s="560"/>
      <c r="AL352" s="589"/>
      <c r="AM352" s="589"/>
      <c r="AN352" s="700"/>
    </row>
    <row r="353" spans="9:40" x14ac:dyDescent="0.2">
      <c r="I353" s="482"/>
      <c r="J353" s="482"/>
      <c r="AF353" s="485"/>
      <c r="AI353" s="486"/>
      <c r="AJ353" s="560"/>
      <c r="AK353" s="560"/>
      <c r="AL353" s="589"/>
      <c r="AM353" s="589"/>
      <c r="AN353" s="700"/>
    </row>
    <row r="354" spans="9:40" x14ac:dyDescent="0.2">
      <c r="I354" s="482"/>
      <c r="J354" s="482"/>
      <c r="AF354" s="485"/>
      <c r="AI354" s="486"/>
      <c r="AJ354" s="560"/>
      <c r="AK354" s="560"/>
      <c r="AL354" s="480"/>
      <c r="AM354" s="589"/>
      <c r="AN354" s="700"/>
    </row>
    <row r="355" spans="9:40" x14ac:dyDescent="0.2">
      <c r="I355" s="482"/>
      <c r="J355" s="482"/>
      <c r="AF355" s="485"/>
      <c r="AI355" s="486"/>
      <c r="AJ355" s="560"/>
      <c r="AK355" s="560"/>
      <c r="AL355" s="480"/>
      <c r="AM355" s="589"/>
      <c r="AN355" s="700"/>
    </row>
    <row r="356" spans="9:40" x14ac:dyDescent="0.2">
      <c r="I356" s="482"/>
      <c r="J356" s="482"/>
      <c r="AF356" s="485"/>
      <c r="AI356" s="486"/>
      <c r="AJ356" s="560"/>
      <c r="AK356" s="560"/>
      <c r="AL356" s="480"/>
      <c r="AM356" s="589"/>
      <c r="AN356" s="700"/>
    </row>
    <row r="357" spans="9:40" x14ac:dyDescent="0.2">
      <c r="I357" s="482"/>
      <c r="J357" s="482"/>
      <c r="AF357" s="485"/>
      <c r="AI357" s="486"/>
      <c r="AJ357" s="560"/>
      <c r="AK357" s="560"/>
      <c r="AL357" s="480"/>
      <c r="AM357" s="589"/>
      <c r="AN357" s="700"/>
    </row>
    <row r="358" spans="9:40" x14ac:dyDescent="0.2">
      <c r="I358" s="482"/>
      <c r="J358" s="482"/>
      <c r="AF358" s="485"/>
      <c r="AI358" s="486"/>
      <c r="AJ358" s="560"/>
      <c r="AK358" s="560"/>
      <c r="AL358" s="480"/>
      <c r="AM358" s="589"/>
      <c r="AN358" s="700"/>
    </row>
    <row r="359" spans="9:40" x14ac:dyDescent="0.2">
      <c r="I359" s="482"/>
      <c r="J359" s="482"/>
      <c r="AF359" s="485"/>
      <c r="AI359" s="486"/>
      <c r="AJ359" s="560"/>
      <c r="AK359" s="560"/>
      <c r="AL359" s="480"/>
      <c r="AM359" s="589"/>
      <c r="AN359" s="700"/>
    </row>
    <row r="360" spans="9:40" x14ac:dyDescent="0.2">
      <c r="I360" s="482"/>
      <c r="J360" s="482"/>
      <c r="AF360" s="485"/>
      <c r="AI360" s="486"/>
      <c r="AJ360" s="484"/>
      <c r="AK360" s="484"/>
      <c r="AL360" s="480"/>
      <c r="AM360" s="589"/>
      <c r="AN360" s="700"/>
    </row>
    <row r="361" spans="9:40" x14ac:dyDescent="0.2">
      <c r="I361" s="482"/>
      <c r="J361" s="482"/>
      <c r="AF361" s="485"/>
      <c r="AI361" s="486"/>
      <c r="AJ361" s="484"/>
      <c r="AK361" s="484"/>
      <c r="AL361" s="480"/>
      <c r="AM361" s="589"/>
      <c r="AN361" s="700"/>
    </row>
    <row r="362" spans="9:40" x14ac:dyDescent="0.2">
      <c r="I362" s="482"/>
      <c r="J362" s="482"/>
      <c r="AF362" s="485"/>
      <c r="AI362" s="486"/>
      <c r="AJ362" s="560"/>
      <c r="AK362" s="560"/>
      <c r="AL362" s="480"/>
      <c r="AM362" s="589"/>
      <c r="AN362" s="700"/>
    </row>
    <row r="363" spans="9:40" x14ac:dyDescent="0.2">
      <c r="I363" s="482"/>
      <c r="J363" s="482"/>
      <c r="AF363" s="485"/>
      <c r="AI363" s="486"/>
      <c r="AJ363" s="560"/>
      <c r="AK363" s="560"/>
      <c r="AL363" s="480"/>
      <c r="AM363" s="589"/>
      <c r="AN363" s="700"/>
    </row>
    <row r="364" spans="9:40" x14ac:dyDescent="0.2">
      <c r="I364" s="482"/>
      <c r="J364" s="482"/>
      <c r="AF364" s="485"/>
      <c r="AI364" s="486"/>
      <c r="AJ364" s="560"/>
      <c r="AK364" s="560"/>
      <c r="AL364" s="480"/>
    </row>
    <row r="365" spans="9:40" x14ac:dyDescent="0.2">
      <c r="I365" s="482"/>
      <c r="J365" s="482"/>
      <c r="AF365" s="485"/>
      <c r="AI365" s="486"/>
      <c r="AJ365" s="560"/>
      <c r="AK365" s="560"/>
      <c r="AL365" s="480"/>
    </row>
    <row r="366" spans="9:40" x14ac:dyDescent="0.2">
      <c r="I366" s="482"/>
      <c r="J366" s="482"/>
      <c r="AF366" s="485"/>
      <c r="AI366" s="486"/>
      <c r="AJ366" s="560"/>
      <c r="AK366" s="560"/>
      <c r="AL366" s="480"/>
    </row>
    <row r="367" spans="9:40" x14ac:dyDescent="0.2">
      <c r="I367" s="482"/>
      <c r="J367" s="482"/>
      <c r="AF367" s="485"/>
      <c r="AI367" s="486"/>
      <c r="AJ367" s="560"/>
      <c r="AK367" s="560"/>
      <c r="AL367" s="480"/>
    </row>
    <row r="368" spans="9:40" x14ac:dyDescent="0.2">
      <c r="I368" s="482"/>
      <c r="J368" s="482"/>
      <c r="AF368" s="485"/>
      <c r="AI368" s="486"/>
      <c r="AJ368" s="560"/>
      <c r="AK368" s="560"/>
      <c r="AL368" s="480"/>
    </row>
    <row r="369" spans="1:40" x14ac:dyDescent="0.2">
      <c r="I369" s="482"/>
      <c r="J369" s="482"/>
      <c r="AF369" s="485"/>
      <c r="AI369" s="486"/>
      <c r="AJ369" s="560"/>
      <c r="AK369" s="560"/>
      <c r="AL369" s="480"/>
    </row>
    <row r="370" spans="1:40" s="190" customFormat="1" x14ac:dyDescent="0.2">
      <c r="A370"/>
      <c r="B370"/>
      <c r="C370"/>
      <c r="D370" s="696"/>
      <c r="E370" s="696"/>
      <c r="F370" s="696"/>
      <c r="G370" s="696"/>
      <c r="H370" s="697"/>
      <c r="I370" s="586"/>
      <c r="J370" s="586"/>
      <c r="K370" s="593"/>
      <c r="L370" s="586"/>
      <c r="M370" s="586"/>
      <c r="N370" s="586"/>
      <c r="O370" s="586"/>
      <c r="P370" s="593"/>
      <c r="Q370" s="586"/>
      <c r="R370" s="586"/>
      <c r="S370" s="586"/>
      <c r="T370" s="586"/>
      <c r="U370" s="586"/>
      <c r="V370" s="593"/>
      <c r="W370" s="686"/>
      <c r="X370" s="686"/>
      <c r="Y370" s="686"/>
      <c r="Z370" s="593"/>
      <c r="AA370" s="593"/>
      <c r="AB370" s="686"/>
      <c r="AC370" s="686"/>
      <c r="AD370" s="686"/>
      <c r="AE370" s="696"/>
      <c r="AF370" s="580"/>
      <c r="AG370" s="686"/>
      <c r="AH370" s="686"/>
      <c r="AI370" s="698"/>
      <c r="AJ370" s="685"/>
      <c r="AK370" s="685"/>
      <c r="AL370" s="696"/>
      <c r="AM370" s="585"/>
      <c r="AN370" s="696"/>
    </row>
    <row r="371" spans="1:40" s="190" customFormat="1" x14ac:dyDescent="0.2">
      <c r="A371"/>
      <c r="B371"/>
      <c r="C371"/>
      <c r="D371" s="696"/>
      <c r="E371" s="696"/>
      <c r="F371" s="696"/>
      <c r="G371" s="696"/>
      <c r="H371" s="697"/>
      <c r="I371" s="586"/>
      <c r="J371" s="586"/>
      <c r="K371" s="593"/>
      <c r="L371" s="586"/>
      <c r="M371" s="586"/>
      <c r="N371" s="586"/>
      <c r="O371" s="586"/>
      <c r="P371" s="593"/>
      <c r="Q371" s="586"/>
      <c r="R371" s="586"/>
      <c r="S371" s="586"/>
      <c r="T371" s="586"/>
      <c r="U371" s="586"/>
      <c r="V371" s="593"/>
      <c r="W371" s="686"/>
      <c r="X371" s="686"/>
      <c r="Y371" s="686"/>
      <c r="Z371" s="593"/>
      <c r="AA371" s="593"/>
      <c r="AB371" s="686"/>
      <c r="AC371" s="686"/>
      <c r="AD371" s="686"/>
      <c r="AE371" s="696"/>
      <c r="AF371" s="580"/>
      <c r="AG371" s="686"/>
      <c r="AH371" s="686"/>
      <c r="AI371" s="698"/>
      <c r="AJ371" s="685"/>
      <c r="AK371" s="685"/>
      <c r="AL371" s="696"/>
      <c r="AM371" s="585"/>
      <c r="AN371" s="696"/>
    </row>
    <row r="372" spans="1:40" s="190" customFormat="1" x14ac:dyDescent="0.2">
      <c r="A372"/>
      <c r="B372"/>
      <c r="C372"/>
      <c r="D372" s="696"/>
      <c r="E372" s="696"/>
      <c r="F372" s="696"/>
      <c r="G372" s="696"/>
      <c r="H372" s="697"/>
      <c r="I372" s="586"/>
      <c r="J372" s="586"/>
      <c r="K372" s="593"/>
      <c r="L372" s="586"/>
      <c r="M372" s="586"/>
      <c r="N372" s="586"/>
      <c r="O372" s="586"/>
      <c r="P372" s="593"/>
      <c r="Q372" s="586"/>
      <c r="R372" s="586"/>
      <c r="S372" s="586"/>
      <c r="T372" s="586"/>
      <c r="U372" s="586"/>
      <c r="V372" s="593"/>
      <c r="W372" s="686"/>
      <c r="X372" s="686"/>
      <c r="Y372" s="686"/>
      <c r="Z372" s="593"/>
      <c r="AA372" s="593"/>
      <c r="AB372" s="686"/>
      <c r="AC372" s="686"/>
      <c r="AD372" s="686"/>
      <c r="AE372" s="696"/>
      <c r="AF372" s="580"/>
      <c r="AG372" s="686"/>
      <c r="AH372" s="686"/>
      <c r="AI372" s="698"/>
      <c r="AJ372" s="685"/>
      <c r="AK372" s="685"/>
      <c r="AL372" s="696"/>
      <c r="AM372" s="585"/>
      <c r="AN372" s="696"/>
    </row>
    <row r="373" spans="1:40" s="190" customFormat="1" x14ac:dyDescent="0.2">
      <c r="A373"/>
      <c r="B373"/>
      <c r="C373"/>
      <c r="D373" s="696"/>
      <c r="E373" s="696"/>
      <c r="F373" s="696"/>
      <c r="G373" s="696"/>
      <c r="H373" s="697"/>
      <c r="I373" s="586"/>
      <c r="J373" s="586"/>
      <c r="K373" s="593"/>
      <c r="L373" s="586"/>
      <c r="M373" s="586"/>
      <c r="N373" s="586"/>
      <c r="O373" s="586"/>
      <c r="P373" s="593"/>
      <c r="Q373" s="586"/>
      <c r="R373" s="586"/>
      <c r="S373" s="586"/>
      <c r="T373" s="586"/>
      <c r="U373" s="586"/>
      <c r="V373" s="593"/>
      <c r="W373" s="686"/>
      <c r="X373" s="686"/>
      <c r="Y373" s="686"/>
      <c r="Z373" s="593"/>
      <c r="AA373" s="593"/>
      <c r="AB373" s="686"/>
      <c r="AC373" s="686"/>
      <c r="AD373" s="686"/>
      <c r="AE373" s="696"/>
      <c r="AF373" s="580"/>
      <c r="AG373" s="686"/>
      <c r="AH373" s="686"/>
      <c r="AI373" s="698"/>
      <c r="AJ373" s="685"/>
      <c r="AK373" s="685"/>
      <c r="AL373" s="696"/>
      <c r="AM373" s="585"/>
      <c r="AN373" s="696"/>
    </row>
    <row r="374" spans="1:40" s="190" customFormat="1" x14ac:dyDescent="0.2">
      <c r="A374"/>
      <c r="B374"/>
      <c r="C374"/>
      <c r="D374" s="696"/>
      <c r="E374" s="696"/>
      <c r="F374" s="696"/>
      <c r="G374" s="696"/>
      <c r="H374" s="697"/>
      <c r="I374" s="586"/>
      <c r="J374" s="586"/>
      <c r="K374" s="593"/>
      <c r="L374" s="586"/>
      <c r="M374" s="586"/>
      <c r="N374" s="586"/>
      <c r="O374" s="586"/>
      <c r="P374" s="593"/>
      <c r="Q374" s="586"/>
      <c r="R374" s="586"/>
      <c r="S374" s="586"/>
      <c r="T374" s="586"/>
      <c r="U374" s="586"/>
      <c r="V374" s="593"/>
      <c r="W374" s="686"/>
      <c r="X374" s="686"/>
      <c r="Y374" s="686"/>
      <c r="Z374" s="593"/>
      <c r="AA374" s="593"/>
      <c r="AB374" s="686"/>
      <c r="AC374" s="686"/>
      <c r="AD374" s="686"/>
      <c r="AE374" s="696"/>
      <c r="AF374" s="580"/>
      <c r="AG374" s="686"/>
      <c r="AH374" s="686"/>
      <c r="AI374" s="698"/>
      <c r="AJ374" s="685"/>
      <c r="AK374" s="685"/>
      <c r="AL374" s="696"/>
      <c r="AM374" s="585"/>
      <c r="AN374" s="696"/>
    </row>
    <row r="375" spans="1:40" s="190" customFormat="1" x14ac:dyDescent="0.2">
      <c r="A375"/>
      <c r="B375"/>
      <c r="C375"/>
      <c r="D375" s="696"/>
      <c r="E375" s="696"/>
      <c r="F375" s="696"/>
      <c r="G375" s="696"/>
      <c r="H375" s="697"/>
      <c r="I375" s="586"/>
      <c r="J375" s="586"/>
      <c r="K375" s="593"/>
      <c r="L375" s="586"/>
      <c r="M375" s="586"/>
      <c r="N375" s="586"/>
      <c r="O375" s="586"/>
      <c r="P375" s="593"/>
      <c r="Q375" s="586"/>
      <c r="R375" s="586"/>
      <c r="S375" s="586"/>
      <c r="T375" s="586"/>
      <c r="U375" s="586"/>
      <c r="V375" s="593"/>
      <c r="W375" s="686"/>
      <c r="X375" s="686"/>
      <c r="Y375" s="686"/>
      <c r="Z375" s="593"/>
      <c r="AA375" s="593"/>
      <c r="AB375" s="686"/>
      <c r="AC375" s="686"/>
      <c r="AD375" s="686"/>
      <c r="AE375" s="696"/>
      <c r="AF375" s="580"/>
      <c r="AG375" s="686"/>
      <c r="AH375" s="686"/>
      <c r="AI375" s="698"/>
      <c r="AJ375" s="685"/>
      <c r="AK375" s="685"/>
      <c r="AL375" s="696"/>
      <c r="AM375" s="585"/>
      <c r="AN375" s="696"/>
    </row>
    <row r="376" spans="1:40" s="190" customFormat="1" x14ac:dyDescent="0.2">
      <c r="A376"/>
      <c r="B376"/>
      <c r="C376"/>
      <c r="D376" s="696"/>
      <c r="E376" s="696"/>
      <c r="F376" s="696"/>
      <c r="G376" s="696"/>
      <c r="H376" s="697"/>
      <c r="I376" s="586"/>
      <c r="J376" s="586"/>
      <c r="K376" s="593"/>
      <c r="L376" s="586"/>
      <c r="M376" s="586"/>
      <c r="N376" s="586"/>
      <c r="O376" s="586"/>
      <c r="P376" s="593"/>
      <c r="Q376" s="586"/>
      <c r="R376" s="586"/>
      <c r="S376" s="586"/>
      <c r="T376" s="586"/>
      <c r="U376" s="586"/>
      <c r="V376" s="593"/>
      <c r="W376" s="686"/>
      <c r="X376" s="686"/>
      <c r="Y376" s="686"/>
      <c r="Z376" s="593"/>
      <c r="AA376" s="593"/>
      <c r="AB376" s="686"/>
      <c r="AC376" s="686"/>
      <c r="AD376" s="686"/>
      <c r="AE376" s="696"/>
      <c r="AF376" s="580"/>
      <c r="AG376" s="686"/>
      <c r="AH376" s="686"/>
      <c r="AI376" s="698"/>
      <c r="AJ376" s="685"/>
      <c r="AK376" s="685"/>
      <c r="AL376" s="696"/>
      <c r="AM376" s="585"/>
      <c r="AN376" s="696"/>
    </row>
    <row r="377" spans="1:40" x14ac:dyDescent="0.2">
      <c r="I377" s="482"/>
      <c r="J377" s="482"/>
      <c r="AF377" s="485"/>
      <c r="AI377" s="486"/>
      <c r="AJ377" s="560"/>
      <c r="AK377" s="560"/>
      <c r="AL377" s="480"/>
    </row>
    <row r="378" spans="1:40" x14ac:dyDescent="0.2">
      <c r="I378" s="482"/>
      <c r="J378" s="482"/>
      <c r="AF378" s="485"/>
      <c r="AI378" s="486"/>
      <c r="AJ378" s="560"/>
      <c r="AK378" s="560"/>
      <c r="AL378" s="480"/>
    </row>
    <row r="379" spans="1:40" x14ac:dyDescent="0.2">
      <c r="I379" s="482"/>
      <c r="J379" s="482"/>
      <c r="AF379" s="485"/>
      <c r="AI379" s="486"/>
      <c r="AJ379" s="560"/>
      <c r="AK379" s="560"/>
      <c r="AL379" s="480"/>
    </row>
    <row r="380" spans="1:40" x14ac:dyDescent="0.2">
      <c r="I380" s="482"/>
      <c r="J380" s="482"/>
      <c r="AF380" s="485"/>
      <c r="AI380" s="486"/>
      <c r="AJ380" s="560"/>
      <c r="AK380" s="560"/>
      <c r="AL380" s="480"/>
    </row>
    <row r="381" spans="1:40" x14ac:dyDescent="0.2">
      <c r="I381" s="482"/>
      <c r="J381" s="482"/>
      <c r="AF381" s="485"/>
      <c r="AI381" s="486"/>
      <c r="AJ381" s="560"/>
      <c r="AK381" s="560"/>
      <c r="AL381" s="480"/>
    </row>
    <row r="382" spans="1:40" x14ac:dyDescent="0.2">
      <c r="I382" s="482"/>
      <c r="J382" s="482"/>
      <c r="AF382" s="485"/>
      <c r="AI382" s="486"/>
      <c r="AJ382" s="560"/>
      <c r="AK382" s="560"/>
      <c r="AL382" s="480"/>
    </row>
    <row r="383" spans="1:40" x14ac:dyDescent="0.2">
      <c r="I383" s="482"/>
      <c r="J383" s="482"/>
      <c r="AF383" s="485"/>
      <c r="AI383" s="486"/>
      <c r="AJ383" s="560"/>
      <c r="AK383" s="560"/>
      <c r="AL383" s="480"/>
    </row>
    <row r="384" spans="1:40" x14ac:dyDescent="0.2">
      <c r="I384" s="482"/>
      <c r="J384" s="482"/>
      <c r="AF384" s="485"/>
      <c r="AI384" s="486"/>
      <c r="AJ384" s="560"/>
      <c r="AK384" s="560"/>
      <c r="AL384" s="480"/>
    </row>
    <row r="385" spans="4:40" x14ac:dyDescent="0.2">
      <c r="I385" s="482"/>
      <c r="J385" s="482"/>
      <c r="AF385" s="485"/>
      <c r="AI385" s="486"/>
      <c r="AJ385" s="560"/>
      <c r="AK385" s="560"/>
      <c r="AL385" s="480"/>
    </row>
    <row r="386" spans="4:40" x14ac:dyDescent="0.2">
      <c r="I386" s="482"/>
      <c r="J386" s="482"/>
      <c r="AF386" s="485"/>
      <c r="AI386" s="486"/>
      <c r="AJ386" s="560"/>
      <c r="AK386" s="560"/>
      <c r="AL386" s="480"/>
    </row>
    <row r="387" spans="4:40" x14ac:dyDescent="0.2">
      <c r="I387" s="482"/>
      <c r="J387" s="482"/>
      <c r="AF387" s="485"/>
      <c r="AI387" s="486"/>
      <c r="AJ387" s="560"/>
      <c r="AK387" s="560"/>
      <c r="AL387" s="480"/>
    </row>
    <row r="388" spans="4:40" x14ac:dyDescent="0.2">
      <c r="I388" s="482"/>
      <c r="J388" s="482"/>
      <c r="AF388" s="485"/>
      <c r="AI388" s="486"/>
      <c r="AJ388" s="560"/>
      <c r="AK388" s="560"/>
    </row>
    <row r="389" spans="4:40" x14ac:dyDescent="0.2">
      <c r="I389" s="482"/>
      <c r="J389" s="482"/>
      <c r="AF389" s="485"/>
      <c r="AI389" s="486"/>
      <c r="AJ389" s="560"/>
      <c r="AK389" s="560"/>
      <c r="AL389" s="589"/>
      <c r="AM389" s="589"/>
      <c r="AN389" s="700"/>
    </row>
    <row r="390" spans="4:40" x14ac:dyDescent="0.2">
      <c r="I390" s="482"/>
      <c r="J390" s="482"/>
      <c r="AF390" s="485"/>
      <c r="AI390" s="486"/>
      <c r="AJ390" s="560"/>
      <c r="AK390" s="560"/>
      <c r="AL390" s="589"/>
      <c r="AM390" s="589"/>
      <c r="AN390" s="700"/>
    </row>
    <row r="391" spans="4:40" x14ac:dyDescent="0.2">
      <c r="I391" s="482"/>
      <c r="J391" s="482"/>
      <c r="AF391" s="485"/>
      <c r="AI391" s="486"/>
      <c r="AJ391" s="560"/>
      <c r="AK391" s="560"/>
    </row>
    <row r="392" spans="4:40" x14ac:dyDescent="0.2">
      <c r="I392" s="482"/>
      <c r="J392" s="482"/>
      <c r="AF392" s="485"/>
      <c r="AI392" s="486"/>
      <c r="AJ392" s="560"/>
      <c r="AK392" s="560"/>
    </row>
    <row r="393" spans="4:40" x14ac:dyDescent="0.2">
      <c r="I393" s="482"/>
      <c r="J393" s="482"/>
      <c r="AF393" s="485"/>
      <c r="AI393" s="486"/>
      <c r="AJ393" s="560"/>
      <c r="AK393" s="560"/>
    </row>
    <row r="394" spans="4:40" x14ac:dyDescent="0.2">
      <c r="D394" s="554"/>
      <c r="I394" s="482"/>
      <c r="J394" s="482"/>
      <c r="AF394" s="485"/>
      <c r="AI394" s="555"/>
      <c r="AJ394" s="687"/>
      <c r="AK394" s="687"/>
    </row>
    <row r="395" spans="4:40" x14ac:dyDescent="0.2">
      <c r="D395" s="554"/>
      <c r="AF395" s="485"/>
      <c r="AI395" s="555"/>
      <c r="AJ395" s="687"/>
      <c r="AK395" s="687"/>
    </row>
    <row r="396" spans="4:40" x14ac:dyDescent="0.2">
      <c r="D396" s="554"/>
      <c r="AF396" s="485"/>
      <c r="AI396" s="555"/>
      <c r="AJ396" s="687"/>
      <c r="AK396" s="687"/>
    </row>
    <row r="397" spans="4:40" x14ac:dyDescent="0.2">
      <c r="D397" s="554"/>
      <c r="AF397" s="485"/>
      <c r="AI397" s="555"/>
      <c r="AJ397" s="687"/>
      <c r="AK397" s="687"/>
    </row>
    <row r="398" spans="4:40" x14ac:dyDescent="0.2">
      <c r="D398" s="554"/>
      <c r="AF398" s="485"/>
      <c r="AI398" s="555"/>
      <c r="AJ398" s="687"/>
      <c r="AK398" s="687"/>
    </row>
    <row r="399" spans="4:40" x14ac:dyDescent="0.2">
      <c r="D399" s="554"/>
      <c r="AF399" s="485"/>
      <c r="AI399" s="555"/>
      <c r="AJ399" s="687"/>
      <c r="AK399" s="687"/>
    </row>
    <row r="400" spans="4:40" x14ac:dyDescent="0.2">
      <c r="D400" s="554"/>
      <c r="F400" s="554"/>
      <c r="G400" s="554"/>
      <c r="J400" s="688"/>
      <c r="AF400" s="485"/>
      <c r="AI400" s="555"/>
      <c r="AJ400" s="687"/>
      <c r="AK400" s="687"/>
    </row>
    <row r="401" spans="4:37" x14ac:dyDescent="0.2">
      <c r="D401" s="554"/>
      <c r="J401" s="481"/>
      <c r="K401" s="481"/>
      <c r="AF401" s="485"/>
      <c r="AI401" s="555"/>
      <c r="AJ401" s="687"/>
      <c r="AK401" s="687"/>
    </row>
    <row r="402" spans="4:37" x14ac:dyDescent="0.2">
      <c r="D402" s="554"/>
      <c r="J402" s="481"/>
      <c r="K402" s="481"/>
      <c r="AF402" s="485"/>
      <c r="AI402" s="555"/>
      <c r="AJ402" s="687"/>
      <c r="AK402" s="687"/>
    </row>
    <row r="403" spans="4:37" x14ac:dyDescent="0.2">
      <c r="D403" s="554"/>
      <c r="AF403" s="485"/>
      <c r="AI403" s="555"/>
      <c r="AJ403" s="687"/>
      <c r="AK403" s="687"/>
    </row>
    <row r="477" spans="4:4" x14ac:dyDescent="0.2">
      <c r="D477" s="554"/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38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workbookViewId="0"/>
  </sheetViews>
  <sheetFormatPr defaultRowHeight="12.75" x14ac:dyDescent="0.2"/>
  <cols>
    <col min="1" max="1" width="4.140625" customWidth="1"/>
    <col min="2" max="2" width="12.140625" customWidth="1"/>
    <col min="3" max="3" width="15.85546875" customWidth="1"/>
    <col min="4" max="4" width="100.5703125" customWidth="1"/>
  </cols>
  <sheetData>
    <row r="2" spans="2:4" ht="45" x14ac:dyDescent="0.25">
      <c r="B2" s="709" t="s">
        <v>846</v>
      </c>
      <c r="C2" s="710" t="s">
        <v>847</v>
      </c>
      <c r="D2" s="710" t="s">
        <v>848</v>
      </c>
    </row>
    <row r="3" spans="2:4" ht="15" x14ac:dyDescent="0.25">
      <c r="B3" s="711" t="s">
        <v>849</v>
      </c>
      <c r="C3" s="712" t="s">
        <v>850</v>
      </c>
      <c r="D3" s="712" t="s">
        <v>851</v>
      </c>
    </row>
    <row r="4" spans="2:4" ht="15" x14ac:dyDescent="0.25">
      <c r="B4" s="711" t="s">
        <v>852</v>
      </c>
      <c r="C4" s="712" t="s">
        <v>853</v>
      </c>
      <c r="D4" s="712" t="s">
        <v>854</v>
      </c>
    </row>
    <row r="5" spans="2:4" ht="15" x14ac:dyDescent="0.25">
      <c r="B5" s="711" t="s">
        <v>855</v>
      </c>
      <c r="C5" s="712" t="s">
        <v>856</v>
      </c>
      <c r="D5" s="712" t="s">
        <v>857</v>
      </c>
    </row>
    <row r="6" spans="2:4" ht="15" x14ac:dyDescent="0.25">
      <c r="B6" s="711" t="s">
        <v>858</v>
      </c>
      <c r="C6" s="712" t="s">
        <v>859</v>
      </c>
      <c r="D6" s="712" t="s">
        <v>860</v>
      </c>
    </row>
    <row r="7" spans="2:4" ht="15" x14ac:dyDescent="0.25">
      <c r="B7" s="711" t="s">
        <v>861</v>
      </c>
      <c r="C7" s="712" t="s">
        <v>862</v>
      </c>
      <c r="D7" s="712" t="s">
        <v>863</v>
      </c>
    </row>
    <row r="8" spans="2:4" ht="15" x14ac:dyDescent="0.25">
      <c r="B8" s="711" t="s">
        <v>864</v>
      </c>
      <c r="C8" s="712" t="s">
        <v>865</v>
      </c>
      <c r="D8" s="712" t="s">
        <v>866</v>
      </c>
    </row>
    <row r="9" spans="2:4" ht="15" x14ac:dyDescent="0.25">
      <c r="B9" s="711" t="s">
        <v>867</v>
      </c>
      <c r="C9" s="712" t="s">
        <v>868</v>
      </c>
      <c r="D9" s="712" t="s">
        <v>869</v>
      </c>
    </row>
    <row r="10" spans="2:4" ht="15" x14ac:dyDescent="0.25">
      <c r="B10" s="711" t="s">
        <v>870</v>
      </c>
      <c r="C10" s="712" t="s">
        <v>871</v>
      </c>
      <c r="D10" s="712" t="s">
        <v>872</v>
      </c>
    </row>
    <row r="11" spans="2:4" ht="15" x14ac:dyDescent="0.25">
      <c r="B11" s="711" t="s">
        <v>873</v>
      </c>
      <c r="C11" s="712" t="s">
        <v>874</v>
      </c>
      <c r="D11" s="712" t="s">
        <v>875</v>
      </c>
    </row>
    <row r="12" spans="2:4" ht="15" x14ac:dyDescent="0.25">
      <c r="B12" s="711" t="s">
        <v>876</v>
      </c>
      <c r="C12" s="712" t="s">
        <v>877</v>
      </c>
      <c r="D12" s="712" t="s">
        <v>878</v>
      </c>
    </row>
    <row r="13" spans="2:4" ht="15" x14ac:dyDescent="0.25">
      <c r="B13" s="711" t="s">
        <v>879</v>
      </c>
      <c r="C13" s="712" t="s">
        <v>880</v>
      </c>
      <c r="D13" s="712" t="s">
        <v>881</v>
      </c>
    </row>
    <row r="14" spans="2:4" ht="15" x14ac:dyDescent="0.25">
      <c r="B14" s="711" t="s">
        <v>882</v>
      </c>
      <c r="C14" s="712" t="s">
        <v>883</v>
      </c>
      <c r="D14" s="712" t="s">
        <v>884</v>
      </c>
    </row>
    <row r="15" spans="2:4" ht="15" x14ac:dyDescent="0.25">
      <c r="B15" s="711" t="s">
        <v>2</v>
      </c>
      <c r="C15" s="712" t="s">
        <v>522</v>
      </c>
      <c r="D15" s="712" t="s">
        <v>885</v>
      </c>
    </row>
    <row r="16" spans="2:4" ht="15" x14ac:dyDescent="0.25">
      <c r="B16" s="711" t="s">
        <v>886</v>
      </c>
      <c r="C16" s="712" t="s">
        <v>887</v>
      </c>
      <c r="D16" s="712" t="s">
        <v>888</v>
      </c>
    </row>
    <row r="17" spans="2:4" ht="15" x14ac:dyDescent="0.25">
      <c r="B17" s="711" t="s">
        <v>889</v>
      </c>
      <c r="C17" s="712" t="s">
        <v>890</v>
      </c>
      <c r="D17" s="712" t="s">
        <v>891</v>
      </c>
    </row>
    <row r="18" spans="2:4" ht="15" x14ac:dyDescent="0.25">
      <c r="B18" s="711" t="s">
        <v>892</v>
      </c>
      <c r="C18" s="712" t="s">
        <v>893</v>
      </c>
      <c r="D18" s="712" t="s">
        <v>894</v>
      </c>
    </row>
    <row r="19" spans="2:4" ht="15" x14ac:dyDescent="0.25">
      <c r="B19" s="711" t="s">
        <v>895</v>
      </c>
      <c r="C19" s="712" t="s">
        <v>896</v>
      </c>
      <c r="D19" s="712" t="s">
        <v>897</v>
      </c>
    </row>
    <row r="20" spans="2:4" ht="15" x14ac:dyDescent="0.25">
      <c r="B20" s="711" t="s">
        <v>898</v>
      </c>
      <c r="C20" s="712" t="s">
        <v>899</v>
      </c>
      <c r="D20" s="712" t="s">
        <v>900</v>
      </c>
    </row>
    <row r="21" spans="2:4" ht="15" x14ac:dyDescent="0.25">
      <c r="B21" s="711" t="s">
        <v>901</v>
      </c>
      <c r="C21" s="712" t="s">
        <v>482</v>
      </c>
      <c r="D21" s="712" t="s">
        <v>902</v>
      </c>
    </row>
    <row r="22" spans="2:4" ht="15" x14ac:dyDescent="0.25">
      <c r="B22" s="711" t="s">
        <v>903</v>
      </c>
      <c r="C22" s="712" t="s">
        <v>904</v>
      </c>
      <c r="D22" s="712" t="s">
        <v>905</v>
      </c>
    </row>
    <row r="23" spans="2:4" ht="15" x14ac:dyDescent="0.25">
      <c r="B23" s="712" t="s">
        <v>33</v>
      </c>
      <c r="C23" s="712" t="s">
        <v>523</v>
      </c>
      <c r="D23" s="712" t="s">
        <v>906</v>
      </c>
    </row>
    <row r="24" spans="2:4" ht="15" x14ac:dyDescent="0.25">
      <c r="B24" s="712" t="s">
        <v>74</v>
      </c>
      <c r="C24" s="712" t="s">
        <v>524</v>
      </c>
      <c r="D24" s="712" t="s">
        <v>907</v>
      </c>
    </row>
    <row r="25" spans="2:4" ht="15" x14ac:dyDescent="0.25">
      <c r="B25" s="712" t="s">
        <v>117</v>
      </c>
      <c r="C25" s="712" t="s">
        <v>525</v>
      </c>
      <c r="D25" s="712" t="s">
        <v>908</v>
      </c>
    </row>
    <row r="26" spans="2:4" ht="15" x14ac:dyDescent="0.25">
      <c r="B26" s="712" t="s">
        <v>170</v>
      </c>
      <c r="C26" s="712" t="s">
        <v>526</v>
      </c>
      <c r="D26" s="712" t="s">
        <v>909</v>
      </c>
    </row>
    <row r="27" spans="2:4" ht="15" x14ac:dyDescent="0.25">
      <c r="B27" s="712" t="s">
        <v>230</v>
      </c>
      <c r="C27" s="712" t="s">
        <v>527</v>
      </c>
      <c r="D27" s="712" t="s">
        <v>910</v>
      </c>
    </row>
    <row r="28" spans="2:4" ht="15" x14ac:dyDescent="0.25">
      <c r="B28" s="712" t="s">
        <v>279</v>
      </c>
      <c r="C28" s="712" t="s">
        <v>528</v>
      </c>
      <c r="D28" s="712" t="s">
        <v>911</v>
      </c>
    </row>
    <row r="29" spans="2:4" ht="15" x14ac:dyDescent="0.25">
      <c r="B29" s="712" t="s">
        <v>311</v>
      </c>
      <c r="C29" s="712" t="s">
        <v>529</v>
      </c>
      <c r="D29" s="712" t="s">
        <v>912</v>
      </c>
    </row>
    <row r="30" spans="2:4" ht="15" x14ac:dyDescent="0.25">
      <c r="B30" s="712" t="s">
        <v>913</v>
      </c>
      <c r="C30" s="712" t="s">
        <v>914</v>
      </c>
      <c r="D30" s="712" t="s">
        <v>915</v>
      </c>
    </row>
    <row r="31" spans="2:4" ht="15" x14ac:dyDescent="0.25">
      <c r="B31" s="712" t="s">
        <v>315</v>
      </c>
      <c r="C31" s="712" t="s">
        <v>530</v>
      </c>
      <c r="D31" s="712" t="s">
        <v>916</v>
      </c>
    </row>
    <row r="32" spans="2:4" ht="15" x14ac:dyDescent="0.25">
      <c r="B32" s="712" t="s">
        <v>350</v>
      </c>
      <c r="C32" s="712" t="s">
        <v>531</v>
      </c>
      <c r="D32" s="712" t="s">
        <v>917</v>
      </c>
    </row>
    <row r="33" spans="2:4" ht="15" x14ac:dyDescent="0.25">
      <c r="B33" s="712" t="s">
        <v>918</v>
      </c>
      <c r="C33" s="712" t="s">
        <v>919</v>
      </c>
      <c r="D33" s="712" t="s">
        <v>920</v>
      </c>
    </row>
    <row r="34" spans="2:4" ht="15" x14ac:dyDescent="0.25">
      <c r="B34" s="712" t="s">
        <v>390</v>
      </c>
      <c r="C34" s="712" t="s">
        <v>532</v>
      </c>
      <c r="D34" s="712" t="s">
        <v>921</v>
      </c>
    </row>
    <row r="35" spans="2:4" ht="15" x14ac:dyDescent="0.25">
      <c r="B35" s="712" t="s">
        <v>922</v>
      </c>
      <c r="C35" s="712" t="s">
        <v>923</v>
      </c>
      <c r="D35" s="712" t="s">
        <v>924</v>
      </c>
    </row>
    <row r="36" spans="2:4" ht="15" x14ac:dyDescent="0.25">
      <c r="B36" s="712" t="s">
        <v>406</v>
      </c>
      <c r="C36" s="712" t="s">
        <v>533</v>
      </c>
      <c r="D36" s="712" t="s">
        <v>925</v>
      </c>
    </row>
    <row r="37" spans="2:4" ht="15" x14ac:dyDescent="0.25">
      <c r="B37" s="712" t="s">
        <v>926</v>
      </c>
      <c r="C37" s="712" t="s">
        <v>927</v>
      </c>
      <c r="D37" s="712" t="s">
        <v>928</v>
      </c>
    </row>
    <row r="38" spans="2:4" ht="15" x14ac:dyDescent="0.25">
      <c r="B38" s="712" t="s">
        <v>430</v>
      </c>
      <c r="C38" s="712" t="s">
        <v>534</v>
      </c>
      <c r="D38" s="712" t="s">
        <v>929</v>
      </c>
    </row>
    <row r="39" spans="2:4" ht="15" x14ac:dyDescent="0.25">
      <c r="B39" s="712" t="s">
        <v>446</v>
      </c>
      <c r="C39" s="712" t="s">
        <v>930</v>
      </c>
      <c r="D39" s="712" t="s">
        <v>931</v>
      </c>
    </row>
    <row r="40" spans="2:4" ht="15" x14ac:dyDescent="0.25">
      <c r="B40" s="712" t="s">
        <v>932</v>
      </c>
      <c r="C40" s="712" t="s">
        <v>933</v>
      </c>
      <c r="D40" s="712" t="s">
        <v>934</v>
      </c>
    </row>
    <row r="41" spans="2:4" ht="15" x14ac:dyDescent="0.25">
      <c r="B41" s="712" t="s">
        <v>935</v>
      </c>
      <c r="C41" s="712" t="s">
        <v>936</v>
      </c>
      <c r="D41" s="712" t="s">
        <v>937</v>
      </c>
    </row>
    <row r="42" spans="2:4" ht="15" x14ac:dyDescent="0.25">
      <c r="B42" s="712" t="s">
        <v>473</v>
      </c>
      <c r="C42" s="712" t="s">
        <v>535</v>
      </c>
      <c r="D42" s="712" t="s">
        <v>938</v>
      </c>
    </row>
    <row r="43" spans="2:4" ht="15" x14ac:dyDescent="0.25">
      <c r="B43" s="712" t="s">
        <v>939</v>
      </c>
      <c r="C43" s="712" t="s">
        <v>940</v>
      </c>
      <c r="D43" s="712" t="s">
        <v>941</v>
      </c>
    </row>
    <row r="44" spans="2:4" ht="15" x14ac:dyDescent="0.25">
      <c r="B44" s="712" t="s">
        <v>942</v>
      </c>
      <c r="C44" s="712" t="s">
        <v>943</v>
      </c>
      <c r="D44" s="712" t="s">
        <v>944</v>
      </c>
    </row>
    <row r="45" spans="2:4" ht="15" x14ac:dyDescent="0.25">
      <c r="B45" s="712" t="s">
        <v>557</v>
      </c>
      <c r="C45" s="712" t="s">
        <v>559</v>
      </c>
      <c r="D45" s="712" t="s">
        <v>945</v>
      </c>
    </row>
    <row r="46" spans="2:4" ht="15" x14ac:dyDescent="0.25">
      <c r="B46" s="712" t="s">
        <v>556</v>
      </c>
      <c r="C46" s="712" t="s">
        <v>560</v>
      </c>
      <c r="D46" s="712" t="s">
        <v>946</v>
      </c>
    </row>
    <row r="47" spans="2:4" ht="15" x14ac:dyDescent="0.25">
      <c r="B47" s="712" t="s">
        <v>947</v>
      </c>
      <c r="C47" s="712" t="s">
        <v>948</v>
      </c>
      <c r="D47" s="712" t="s">
        <v>949</v>
      </c>
    </row>
    <row r="48" spans="2:4" ht="15" x14ac:dyDescent="0.25">
      <c r="B48" s="712" t="s">
        <v>950</v>
      </c>
      <c r="C48" s="712" t="s">
        <v>951</v>
      </c>
      <c r="D48" s="712" t="s">
        <v>952</v>
      </c>
    </row>
    <row r="49" spans="2:4" ht="15" x14ac:dyDescent="0.25">
      <c r="B49" s="713" t="s">
        <v>953</v>
      </c>
      <c r="C49" s="712" t="s">
        <v>954</v>
      </c>
      <c r="D49" s="712" t="s">
        <v>955</v>
      </c>
    </row>
    <row r="50" spans="2:4" ht="15" x14ac:dyDescent="0.25">
      <c r="B50" s="712" t="s">
        <v>956</v>
      </c>
      <c r="C50" s="712" t="s">
        <v>957</v>
      </c>
      <c r="D50" s="712" t="s">
        <v>958</v>
      </c>
    </row>
    <row r="51" spans="2:4" ht="15" x14ac:dyDescent="0.25">
      <c r="B51" s="712" t="s">
        <v>586</v>
      </c>
      <c r="C51" s="712" t="s">
        <v>580</v>
      </c>
      <c r="D51" s="712" t="s">
        <v>959</v>
      </c>
    </row>
    <row r="52" spans="2:4" ht="15" x14ac:dyDescent="0.25">
      <c r="B52" s="712" t="s">
        <v>960</v>
      </c>
      <c r="C52" s="712" t="s">
        <v>961</v>
      </c>
      <c r="D52" s="712" t="s">
        <v>962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3" x14ac:dyDescent="0.2">
      <c r="A3" s="68"/>
      <c r="B3" s="69"/>
      <c r="C3" s="70"/>
    </row>
    <row r="4" spans="1:3" x14ac:dyDescent="0.2">
      <c r="A4" s="71"/>
      <c r="B4" s="72"/>
      <c r="C4" s="73"/>
    </row>
    <row r="5" spans="1:3" x14ac:dyDescent="0.2">
      <c r="A5" s="71"/>
      <c r="B5" s="72"/>
      <c r="C5" s="73"/>
    </row>
    <row r="6" spans="1:3" x14ac:dyDescent="0.2">
      <c r="A6" s="71"/>
      <c r="B6" s="72"/>
      <c r="C6" s="73"/>
    </row>
    <row r="7" spans="1:3" x14ac:dyDescent="0.2">
      <c r="A7" s="71"/>
      <c r="B7" s="72"/>
      <c r="C7" s="73"/>
    </row>
    <row r="8" spans="1:3" x14ac:dyDescent="0.2">
      <c r="A8" s="71"/>
      <c r="B8" s="72"/>
      <c r="C8" s="73"/>
    </row>
    <row r="9" spans="1:3" x14ac:dyDescent="0.2">
      <c r="A9" s="71"/>
      <c r="B9" s="72"/>
      <c r="C9" s="73"/>
    </row>
    <row r="10" spans="1:3" x14ac:dyDescent="0.2">
      <c r="A10" s="71"/>
      <c r="B10" s="72"/>
      <c r="C10" s="73"/>
    </row>
    <row r="11" spans="1:3" x14ac:dyDescent="0.2">
      <c r="A11" s="71"/>
      <c r="B11" s="72"/>
      <c r="C11" s="73"/>
    </row>
    <row r="12" spans="1:3" x14ac:dyDescent="0.2">
      <c r="A12" s="71"/>
      <c r="B12" s="72"/>
      <c r="C12" s="73"/>
    </row>
    <row r="13" spans="1:3" x14ac:dyDescent="0.2">
      <c r="A13" s="71"/>
      <c r="B13" s="72"/>
      <c r="C13" s="73"/>
    </row>
    <row r="14" spans="1:3" x14ac:dyDescent="0.2">
      <c r="A14" s="71"/>
      <c r="B14" s="72"/>
      <c r="C14" s="73"/>
    </row>
    <row r="15" spans="1:3" x14ac:dyDescent="0.2">
      <c r="A15" s="71"/>
      <c r="B15" s="72"/>
      <c r="C15" s="73"/>
    </row>
    <row r="16" spans="1:3" x14ac:dyDescent="0.2">
      <c r="A16" s="71"/>
      <c r="B16" s="72"/>
      <c r="C16" s="73"/>
    </row>
    <row r="17" spans="1:3" x14ac:dyDescent="0.2">
      <c r="A17" s="71"/>
      <c r="B17" s="72"/>
      <c r="C17" s="73"/>
    </row>
    <row r="18" spans="1:3" x14ac:dyDescent="0.2">
      <c r="A18" s="71"/>
      <c r="B18" s="72"/>
      <c r="C18" s="73"/>
    </row>
    <row r="19" spans="1:3" x14ac:dyDescent="0.2">
      <c r="A19" s="71"/>
      <c r="B19" s="72"/>
      <c r="C19" s="73"/>
    </row>
    <row r="20" spans="1:3" x14ac:dyDescent="0.2">
      <c r="A20" s="74"/>
      <c r="B20" s="75"/>
      <c r="C20" s="7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2" t="s">
        <v>558</v>
      </c>
    </row>
    <row r="4" spans="1:1" x14ac:dyDescent="0.2">
      <c r="A4" s="67" t="s">
        <v>2</v>
      </c>
    </row>
    <row r="5" spans="1:1" x14ac:dyDescent="0.2">
      <c r="A5" s="67" t="s">
        <v>33</v>
      </c>
    </row>
    <row r="6" spans="1:1" x14ac:dyDescent="0.2">
      <c r="A6" s="67" t="s">
        <v>74</v>
      </c>
    </row>
    <row r="7" spans="1:1" x14ac:dyDescent="0.2">
      <c r="A7" s="67" t="s">
        <v>117</v>
      </c>
    </row>
    <row r="8" spans="1:1" x14ac:dyDescent="0.2">
      <c r="A8" s="67" t="s">
        <v>170</v>
      </c>
    </row>
    <row r="9" spans="1:1" x14ac:dyDescent="0.2">
      <c r="A9" s="67" t="s">
        <v>230</v>
      </c>
    </row>
    <row r="10" spans="1:1" x14ac:dyDescent="0.2">
      <c r="A10" s="67" t="s">
        <v>279</v>
      </c>
    </row>
    <row r="11" spans="1:1" x14ac:dyDescent="0.2">
      <c r="A11" s="67" t="s">
        <v>311</v>
      </c>
    </row>
    <row r="12" spans="1:1" x14ac:dyDescent="0.2">
      <c r="A12" s="67" t="s">
        <v>315</v>
      </c>
    </row>
    <row r="13" spans="1:1" x14ac:dyDescent="0.2">
      <c r="A13" s="67" t="s">
        <v>340</v>
      </c>
    </row>
    <row r="14" spans="1:1" x14ac:dyDescent="0.2">
      <c r="A14" s="67" t="s">
        <v>350</v>
      </c>
    </row>
    <row r="15" spans="1:1" x14ac:dyDescent="0.2">
      <c r="A15" s="67" t="s">
        <v>390</v>
      </c>
    </row>
    <row r="16" spans="1:1" x14ac:dyDescent="0.2">
      <c r="A16" s="67" t="s">
        <v>406</v>
      </c>
    </row>
    <row r="17" spans="1:1" x14ac:dyDescent="0.2">
      <c r="A17" s="67" t="s">
        <v>417</v>
      </c>
    </row>
    <row r="18" spans="1:1" x14ac:dyDescent="0.2">
      <c r="A18" s="67" t="s">
        <v>430</v>
      </c>
    </row>
    <row r="19" spans="1:1" x14ac:dyDescent="0.2">
      <c r="A19" s="67" t="s">
        <v>446</v>
      </c>
    </row>
    <row r="20" spans="1:1" x14ac:dyDescent="0.2">
      <c r="A20" s="67" t="s">
        <v>447</v>
      </c>
    </row>
    <row r="21" spans="1:1" x14ac:dyDescent="0.2">
      <c r="A21" s="67" t="s">
        <v>473</v>
      </c>
    </row>
    <row r="22" spans="1:1" x14ac:dyDescent="0.2">
      <c r="A22" s="67" t="s">
        <v>492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3" sqref="A3"/>
    </sheetView>
  </sheetViews>
  <sheetFormatPr defaultColWidth="9.140625" defaultRowHeight="12.75" x14ac:dyDescent="0.2"/>
  <cols>
    <col min="1" max="1" width="18" bestFit="1" customWidth="1"/>
  </cols>
  <sheetData>
    <row r="3" spans="1:1" x14ac:dyDescent="0.2">
      <c r="A3" s="2" t="s">
        <v>558</v>
      </c>
    </row>
    <row r="4" spans="1:1" x14ac:dyDescent="0.2">
      <c r="A4" s="67" t="s">
        <v>2</v>
      </c>
    </row>
    <row r="5" spans="1:1" x14ac:dyDescent="0.2">
      <c r="A5" s="67" t="s">
        <v>33</v>
      </c>
    </row>
    <row r="6" spans="1:1" x14ac:dyDescent="0.2">
      <c r="A6" s="67" t="s">
        <v>74</v>
      </c>
    </row>
    <row r="7" spans="1:1" x14ac:dyDescent="0.2">
      <c r="A7" s="67" t="s">
        <v>117</v>
      </c>
    </row>
    <row r="8" spans="1:1" x14ac:dyDescent="0.2">
      <c r="A8" s="67" t="s">
        <v>170</v>
      </c>
    </row>
    <row r="9" spans="1:1" x14ac:dyDescent="0.2">
      <c r="A9" s="67" t="s">
        <v>230</v>
      </c>
    </row>
    <row r="10" spans="1:1" x14ac:dyDescent="0.2">
      <c r="A10" s="67" t="s">
        <v>279</v>
      </c>
    </row>
    <row r="11" spans="1:1" x14ac:dyDescent="0.2">
      <c r="A11" s="67" t="s">
        <v>311</v>
      </c>
    </row>
    <row r="12" spans="1:1" x14ac:dyDescent="0.2">
      <c r="A12" s="67" t="s">
        <v>315</v>
      </c>
    </row>
    <row r="13" spans="1:1" x14ac:dyDescent="0.2">
      <c r="A13" s="67" t="s">
        <v>340</v>
      </c>
    </row>
    <row r="14" spans="1:1" x14ac:dyDescent="0.2">
      <c r="A14" s="67" t="s">
        <v>350</v>
      </c>
    </row>
    <row r="15" spans="1:1" x14ac:dyDescent="0.2">
      <c r="A15" s="67" t="s">
        <v>390</v>
      </c>
    </row>
    <row r="16" spans="1:1" x14ac:dyDescent="0.2">
      <c r="A16" s="67" t="s">
        <v>406</v>
      </c>
    </row>
    <row r="17" spans="1:1" x14ac:dyDescent="0.2">
      <c r="A17" s="67" t="s">
        <v>417</v>
      </c>
    </row>
    <row r="18" spans="1:1" x14ac:dyDescent="0.2">
      <c r="A18" s="67" t="s">
        <v>430</v>
      </c>
    </row>
    <row r="19" spans="1:1" x14ac:dyDescent="0.2">
      <c r="A19" s="67" t="s">
        <v>446</v>
      </c>
    </row>
    <row r="20" spans="1:1" x14ac:dyDescent="0.2">
      <c r="A20" s="67" t="s">
        <v>447</v>
      </c>
    </row>
    <row r="21" spans="1:1" x14ac:dyDescent="0.2">
      <c r="A21" s="67" t="s">
        <v>473</v>
      </c>
    </row>
    <row r="22" spans="1:1" x14ac:dyDescent="0.2">
      <c r="A22" s="67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6"/>
  <sheetViews>
    <sheetView tabSelected="1" zoomScaleNormal="100"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37" style="3" customWidth="1"/>
    <col min="7" max="7" width="6.7109375" style="26" customWidth="1"/>
    <col min="8" max="8" width="5.7109375" style="3" customWidth="1"/>
    <col min="9" max="9" width="5.7109375" style="3" hidden="1" customWidth="1"/>
    <col min="10" max="12" width="8.7109375" style="37" customWidth="1"/>
    <col min="13" max="14" width="9" style="37" hidden="1" customWidth="1"/>
    <col min="15" max="15" width="6.7109375" style="4" customWidth="1"/>
    <col min="16" max="17" width="6.7109375" style="5" customWidth="1"/>
    <col min="18" max="18" width="6.7109375" style="4" customWidth="1"/>
    <col min="19" max="20" width="6.7109375" style="5" customWidth="1"/>
    <col min="21" max="21" width="8.7109375" style="6" hidden="1" customWidth="1"/>
    <col min="22" max="23" width="8.7109375" style="5" customWidth="1"/>
    <col min="24" max="24" width="12.7109375" style="49" customWidth="1"/>
    <col min="25" max="25" width="37" style="50" customWidth="1"/>
    <col min="26" max="26" width="11.42578125" style="50" customWidth="1"/>
    <col min="27" max="27" width="10" style="1" customWidth="1"/>
  </cols>
  <sheetData>
    <row r="1" spans="1:29" ht="56.25" customHeight="1" x14ac:dyDescent="0.2">
      <c r="A1" s="24" t="s">
        <v>495</v>
      </c>
      <c r="B1" s="25" t="s">
        <v>0</v>
      </c>
      <c r="C1" s="25" t="s">
        <v>496</v>
      </c>
      <c r="D1" s="192" t="s">
        <v>497</v>
      </c>
      <c r="E1" s="192" t="s">
        <v>498</v>
      </c>
      <c r="F1" s="193" t="s">
        <v>817</v>
      </c>
      <c r="G1" s="52" t="s">
        <v>536</v>
      </c>
      <c r="H1" s="25" t="s">
        <v>1</v>
      </c>
      <c r="I1" s="413" t="s">
        <v>800</v>
      </c>
      <c r="J1" s="33" t="s">
        <v>546</v>
      </c>
      <c r="K1" s="33" t="s">
        <v>508</v>
      </c>
      <c r="L1" s="34" t="s">
        <v>509</v>
      </c>
      <c r="M1" s="57" t="s">
        <v>548</v>
      </c>
      <c r="N1" s="57" t="s">
        <v>549</v>
      </c>
      <c r="O1" s="17" t="s">
        <v>500</v>
      </c>
      <c r="P1" s="18" t="s">
        <v>499</v>
      </c>
      <c r="Q1" s="19" t="s">
        <v>501</v>
      </c>
      <c r="R1" s="20" t="s">
        <v>502</v>
      </c>
      <c r="S1" s="21" t="s">
        <v>504</v>
      </c>
      <c r="T1" s="22" t="s">
        <v>503</v>
      </c>
      <c r="U1" s="14" t="s">
        <v>539</v>
      </c>
      <c r="V1" s="23" t="s">
        <v>505</v>
      </c>
      <c r="W1" s="16" t="s">
        <v>506</v>
      </c>
      <c r="X1" s="46" t="s">
        <v>507</v>
      </c>
      <c r="AB1" s="3"/>
      <c r="AC1" s="3"/>
    </row>
    <row r="2" spans="1:29" ht="15.75" outlineLevel="2" x14ac:dyDescent="0.25">
      <c r="A2" s="443" t="s">
        <v>33</v>
      </c>
      <c r="B2" s="430" t="s">
        <v>587</v>
      </c>
      <c r="C2" s="444" t="s">
        <v>43</v>
      </c>
      <c r="D2" s="429" t="s">
        <v>644</v>
      </c>
      <c r="E2" s="430" t="s">
        <v>676</v>
      </c>
      <c r="F2" s="431" t="s">
        <v>643</v>
      </c>
      <c r="G2" s="445">
        <v>5</v>
      </c>
      <c r="H2" s="430" t="s">
        <v>13</v>
      </c>
      <c r="I2" s="430" t="s">
        <v>629</v>
      </c>
      <c r="J2" s="446">
        <v>1</v>
      </c>
      <c r="K2" s="446">
        <f>13.5*J2</f>
        <v>13.5</v>
      </c>
      <c r="L2" s="447">
        <v>0</v>
      </c>
      <c r="M2" s="448">
        <f t="shared" ref="M2:M16" si="0">K2*10/3/G2</f>
        <v>9</v>
      </c>
      <c r="N2" s="449">
        <f t="shared" ref="N2:N16" si="1">L2*10/3/G2</f>
        <v>0</v>
      </c>
      <c r="O2" s="425">
        <v>10</v>
      </c>
      <c r="P2" s="450">
        <v>1</v>
      </c>
      <c r="Q2" s="451">
        <v>0</v>
      </c>
      <c r="R2" s="425">
        <v>0</v>
      </c>
      <c r="S2" s="450">
        <v>0</v>
      </c>
      <c r="T2" s="451">
        <v>0</v>
      </c>
      <c r="U2" s="452">
        <f t="shared" ref="U2:U16" si="2">K2*(P2+S2)+L2*(Q2+T2)</f>
        <v>13.5</v>
      </c>
      <c r="V2" s="453">
        <f t="shared" ref="V2:V16" si="3">K2*P2+L2*Q2</f>
        <v>13.5</v>
      </c>
      <c r="W2" s="451">
        <f t="shared" ref="W2:W16" si="4">K2*S2+L2*T2</f>
        <v>0</v>
      </c>
      <c r="X2" s="454">
        <f t="shared" ref="X2:X16" si="5">U2</f>
        <v>13.5</v>
      </c>
      <c r="Y2" s="264" t="s">
        <v>687</v>
      </c>
      <c r="Z2" s="61"/>
      <c r="AC2" s="3"/>
    </row>
    <row r="3" spans="1:29" outlineLevel="2" x14ac:dyDescent="0.2">
      <c r="A3" s="443" t="s">
        <v>33</v>
      </c>
      <c r="B3" s="430" t="s">
        <v>24</v>
      </c>
      <c r="C3" s="495" t="s">
        <v>8</v>
      </c>
      <c r="D3" s="430" t="s">
        <v>25</v>
      </c>
      <c r="E3" s="430" t="s">
        <v>26</v>
      </c>
      <c r="F3" s="430" t="s">
        <v>27</v>
      </c>
      <c r="G3" s="445">
        <v>6</v>
      </c>
      <c r="H3" s="430" t="s">
        <v>28</v>
      </c>
      <c r="I3" s="430" t="s">
        <v>630</v>
      </c>
      <c r="J3" s="446">
        <v>0</v>
      </c>
      <c r="K3" s="446">
        <f>21*J3</f>
        <v>0</v>
      </c>
      <c r="L3" s="447">
        <v>4</v>
      </c>
      <c r="M3" s="448">
        <f t="shared" si="0"/>
        <v>0</v>
      </c>
      <c r="N3" s="449">
        <f t="shared" si="1"/>
        <v>2.2222222222222223</v>
      </c>
      <c r="O3" s="425">
        <v>0</v>
      </c>
      <c r="P3" s="450">
        <v>0</v>
      </c>
      <c r="Q3" s="451">
        <v>0</v>
      </c>
      <c r="R3" s="425">
        <v>30</v>
      </c>
      <c r="S3" s="450">
        <v>1</v>
      </c>
      <c r="T3" s="451">
        <v>1</v>
      </c>
      <c r="U3" s="452">
        <f t="shared" si="2"/>
        <v>4</v>
      </c>
      <c r="V3" s="453">
        <f t="shared" si="3"/>
        <v>0</v>
      </c>
      <c r="W3" s="451">
        <f t="shared" si="4"/>
        <v>4</v>
      </c>
      <c r="X3" s="454">
        <f t="shared" si="5"/>
        <v>4</v>
      </c>
      <c r="Z3" s="27"/>
      <c r="AC3" s="3"/>
    </row>
    <row r="4" spans="1:29" ht="15.75" outlineLevel="2" x14ac:dyDescent="0.25">
      <c r="A4" s="471" t="s">
        <v>33</v>
      </c>
      <c r="B4" s="430" t="s">
        <v>34</v>
      </c>
      <c r="C4" s="495" t="s">
        <v>38</v>
      </c>
      <c r="D4" s="430" t="s">
        <v>35</v>
      </c>
      <c r="E4" s="430" t="s">
        <v>36</v>
      </c>
      <c r="F4" s="430" t="s">
        <v>37</v>
      </c>
      <c r="G4" s="445">
        <v>6</v>
      </c>
      <c r="H4" s="430" t="s">
        <v>13</v>
      </c>
      <c r="I4" s="430" t="s">
        <v>629</v>
      </c>
      <c r="J4" s="446">
        <v>1</v>
      </c>
      <c r="K4" s="446">
        <v>9</v>
      </c>
      <c r="L4" s="447">
        <v>9</v>
      </c>
      <c r="M4" s="448">
        <f t="shared" si="0"/>
        <v>5</v>
      </c>
      <c r="N4" s="449">
        <f t="shared" si="1"/>
        <v>5</v>
      </c>
      <c r="O4" s="425">
        <v>0</v>
      </c>
      <c r="P4" s="450">
        <v>0</v>
      </c>
      <c r="Q4" s="451">
        <v>0</v>
      </c>
      <c r="R4" s="425">
        <v>40</v>
      </c>
      <c r="S4" s="450">
        <v>1</v>
      </c>
      <c r="T4" s="451">
        <v>2</v>
      </c>
      <c r="U4" s="452">
        <f t="shared" si="2"/>
        <v>27</v>
      </c>
      <c r="V4" s="453">
        <f t="shared" si="3"/>
        <v>0</v>
      </c>
      <c r="W4" s="451">
        <f t="shared" si="4"/>
        <v>27</v>
      </c>
      <c r="X4" s="454">
        <f t="shared" si="5"/>
        <v>27</v>
      </c>
      <c r="Y4" s="107"/>
      <c r="Z4" s="108"/>
      <c r="AC4" s="3"/>
    </row>
    <row r="5" spans="1:29" ht="15.75" outlineLevel="2" x14ac:dyDescent="0.25">
      <c r="A5" s="471" t="s">
        <v>33</v>
      </c>
      <c r="B5" s="430" t="s">
        <v>34</v>
      </c>
      <c r="C5" s="495" t="s">
        <v>43</v>
      </c>
      <c r="D5" s="430" t="s">
        <v>39</v>
      </c>
      <c r="E5" s="430" t="s">
        <v>40</v>
      </c>
      <c r="F5" s="430" t="s">
        <v>41</v>
      </c>
      <c r="G5" s="445">
        <v>7.5</v>
      </c>
      <c r="H5" s="430" t="s">
        <v>42</v>
      </c>
      <c r="I5" s="430" t="s">
        <v>629</v>
      </c>
      <c r="J5" s="446">
        <v>1</v>
      </c>
      <c r="K5" s="446">
        <v>13.5</v>
      </c>
      <c r="L5" s="447">
        <v>9</v>
      </c>
      <c r="M5" s="448">
        <f t="shared" si="0"/>
        <v>6</v>
      </c>
      <c r="N5" s="449">
        <f t="shared" si="1"/>
        <v>4</v>
      </c>
      <c r="O5" s="425">
        <v>80</v>
      </c>
      <c r="P5" s="450">
        <v>1</v>
      </c>
      <c r="Q5" s="451">
        <v>4</v>
      </c>
      <c r="R5" s="425">
        <v>20</v>
      </c>
      <c r="S5" s="450">
        <v>1</v>
      </c>
      <c r="T5" s="451">
        <v>1</v>
      </c>
      <c r="U5" s="452">
        <f t="shared" si="2"/>
        <v>72</v>
      </c>
      <c r="V5" s="453">
        <f t="shared" si="3"/>
        <v>49.5</v>
      </c>
      <c r="W5" s="451">
        <f t="shared" si="4"/>
        <v>22.5</v>
      </c>
      <c r="X5" s="454">
        <f t="shared" si="5"/>
        <v>72</v>
      </c>
      <c r="Y5" s="63"/>
      <c r="Z5" s="61"/>
      <c r="AC5" s="3"/>
    </row>
    <row r="6" spans="1:29" ht="15.75" outlineLevel="2" x14ac:dyDescent="0.25">
      <c r="A6" s="471" t="s">
        <v>33</v>
      </c>
      <c r="B6" s="430" t="s">
        <v>34</v>
      </c>
      <c r="C6" s="495" t="s">
        <v>14</v>
      </c>
      <c r="D6" s="430" t="s">
        <v>44</v>
      </c>
      <c r="E6" s="430" t="s">
        <v>45</v>
      </c>
      <c r="F6" s="430" t="s">
        <v>46</v>
      </c>
      <c r="G6" s="445">
        <v>7.5</v>
      </c>
      <c r="H6" s="430" t="s">
        <v>13</v>
      </c>
      <c r="I6" s="430" t="s">
        <v>629</v>
      </c>
      <c r="J6" s="446">
        <v>1</v>
      </c>
      <c r="K6" s="446">
        <v>13.5</v>
      </c>
      <c r="L6" s="447">
        <v>9</v>
      </c>
      <c r="M6" s="448">
        <f t="shared" si="0"/>
        <v>6</v>
      </c>
      <c r="N6" s="449">
        <f t="shared" si="1"/>
        <v>4</v>
      </c>
      <c r="O6" s="425">
        <v>20</v>
      </c>
      <c r="P6" s="450">
        <v>1</v>
      </c>
      <c r="Q6" s="451">
        <v>1</v>
      </c>
      <c r="R6" s="425">
        <v>60</v>
      </c>
      <c r="S6" s="450">
        <v>1</v>
      </c>
      <c r="T6" s="451">
        <v>3</v>
      </c>
      <c r="U6" s="452">
        <f t="shared" si="2"/>
        <v>63</v>
      </c>
      <c r="V6" s="453">
        <f t="shared" si="3"/>
        <v>22.5</v>
      </c>
      <c r="W6" s="451">
        <f t="shared" si="4"/>
        <v>40.5</v>
      </c>
      <c r="X6" s="454">
        <f t="shared" si="5"/>
        <v>63</v>
      </c>
      <c r="Z6" s="108"/>
      <c r="AC6" s="3"/>
    </row>
    <row r="7" spans="1:29" outlineLevel="2" x14ac:dyDescent="0.2">
      <c r="A7" s="471" t="s">
        <v>33</v>
      </c>
      <c r="B7" s="430" t="s">
        <v>34</v>
      </c>
      <c r="C7" s="495" t="s">
        <v>18</v>
      </c>
      <c r="D7" s="430" t="s">
        <v>47</v>
      </c>
      <c r="E7" s="430" t="s">
        <v>48</v>
      </c>
      <c r="F7" s="430" t="s">
        <v>49</v>
      </c>
      <c r="G7" s="445">
        <v>6</v>
      </c>
      <c r="H7" s="430" t="s">
        <v>13</v>
      </c>
      <c r="I7" s="430" t="s">
        <v>629</v>
      </c>
      <c r="J7" s="446">
        <v>1</v>
      </c>
      <c r="K7" s="446">
        <v>13.5</v>
      </c>
      <c r="L7" s="447">
        <v>4.5</v>
      </c>
      <c r="M7" s="448">
        <f t="shared" si="0"/>
        <v>7.5</v>
      </c>
      <c r="N7" s="449">
        <f t="shared" si="1"/>
        <v>2.5</v>
      </c>
      <c r="O7" s="425">
        <v>60</v>
      </c>
      <c r="P7" s="450">
        <v>1</v>
      </c>
      <c r="Q7" s="451">
        <v>3</v>
      </c>
      <c r="R7" s="425">
        <v>0</v>
      </c>
      <c r="S7" s="450">
        <v>0</v>
      </c>
      <c r="T7" s="451">
        <v>0</v>
      </c>
      <c r="U7" s="452">
        <f t="shared" si="2"/>
        <v>27</v>
      </c>
      <c r="V7" s="453">
        <f t="shared" si="3"/>
        <v>27</v>
      </c>
      <c r="W7" s="451">
        <f t="shared" si="4"/>
        <v>0</v>
      </c>
      <c r="X7" s="454">
        <f t="shared" si="5"/>
        <v>27</v>
      </c>
      <c r="AC7" s="3"/>
    </row>
    <row r="8" spans="1:29" outlineLevel="2" x14ac:dyDescent="0.2">
      <c r="A8" s="471" t="s">
        <v>33</v>
      </c>
      <c r="B8" s="430" t="s">
        <v>34</v>
      </c>
      <c r="C8" s="495" t="s">
        <v>18</v>
      </c>
      <c r="D8" s="430" t="s">
        <v>50</v>
      </c>
      <c r="E8" s="430" t="s">
        <v>51</v>
      </c>
      <c r="F8" s="430" t="s">
        <v>52</v>
      </c>
      <c r="G8" s="445">
        <v>6</v>
      </c>
      <c r="H8" s="430" t="s">
        <v>13</v>
      </c>
      <c r="I8" s="430" t="s">
        <v>629</v>
      </c>
      <c r="J8" s="446">
        <v>1</v>
      </c>
      <c r="K8" s="446">
        <v>13.5</v>
      </c>
      <c r="L8" s="447">
        <v>4.5</v>
      </c>
      <c r="M8" s="448">
        <f t="shared" si="0"/>
        <v>7.5</v>
      </c>
      <c r="N8" s="449">
        <f t="shared" si="1"/>
        <v>2.5</v>
      </c>
      <c r="O8" s="425">
        <v>60</v>
      </c>
      <c r="P8" s="450">
        <v>1</v>
      </c>
      <c r="Q8" s="451">
        <v>3</v>
      </c>
      <c r="R8" s="425">
        <v>0</v>
      </c>
      <c r="S8" s="450">
        <v>0</v>
      </c>
      <c r="T8" s="451">
        <v>0</v>
      </c>
      <c r="U8" s="452">
        <f t="shared" si="2"/>
        <v>27</v>
      </c>
      <c r="V8" s="453">
        <f t="shared" si="3"/>
        <v>27</v>
      </c>
      <c r="W8" s="451">
        <f t="shared" si="4"/>
        <v>0</v>
      </c>
      <c r="X8" s="454">
        <f t="shared" si="5"/>
        <v>27</v>
      </c>
      <c r="AC8" s="3"/>
    </row>
    <row r="9" spans="1:29" outlineLevel="2" x14ac:dyDescent="0.2">
      <c r="A9" s="471" t="s">
        <v>33</v>
      </c>
      <c r="B9" s="430" t="s">
        <v>34</v>
      </c>
      <c r="C9" s="495" t="s">
        <v>56</v>
      </c>
      <c r="D9" s="430" t="s">
        <v>53</v>
      </c>
      <c r="E9" s="430" t="s">
        <v>54</v>
      </c>
      <c r="F9" s="430" t="s">
        <v>55</v>
      </c>
      <c r="G9" s="445">
        <v>6</v>
      </c>
      <c r="H9" s="430" t="s">
        <v>13</v>
      </c>
      <c r="I9" s="430" t="s">
        <v>629</v>
      </c>
      <c r="J9" s="446">
        <v>1</v>
      </c>
      <c r="K9" s="446">
        <v>13.5</v>
      </c>
      <c r="L9" s="447">
        <v>4.5</v>
      </c>
      <c r="M9" s="448">
        <f t="shared" si="0"/>
        <v>7.5</v>
      </c>
      <c r="N9" s="449">
        <f t="shared" si="1"/>
        <v>2.5</v>
      </c>
      <c r="O9" s="425">
        <v>0</v>
      </c>
      <c r="P9" s="450">
        <v>0</v>
      </c>
      <c r="Q9" s="451">
        <v>0</v>
      </c>
      <c r="R9" s="425">
        <v>60</v>
      </c>
      <c r="S9" s="450">
        <v>1</v>
      </c>
      <c r="T9" s="451">
        <v>3</v>
      </c>
      <c r="U9" s="452">
        <f t="shared" si="2"/>
        <v>27</v>
      </c>
      <c r="V9" s="453">
        <f t="shared" si="3"/>
        <v>0</v>
      </c>
      <c r="W9" s="451">
        <f t="shared" si="4"/>
        <v>27</v>
      </c>
      <c r="X9" s="454">
        <f t="shared" si="5"/>
        <v>27</v>
      </c>
      <c r="AC9" s="3"/>
    </row>
    <row r="10" spans="1:29" outlineLevel="2" x14ac:dyDescent="0.2">
      <c r="A10" s="471" t="s">
        <v>33</v>
      </c>
      <c r="B10" s="430" t="s">
        <v>34</v>
      </c>
      <c r="C10" s="495" t="s">
        <v>22</v>
      </c>
      <c r="D10" s="430" t="s">
        <v>57</v>
      </c>
      <c r="E10" s="430" t="s">
        <v>58</v>
      </c>
      <c r="F10" s="430" t="s">
        <v>59</v>
      </c>
      <c r="G10" s="445">
        <v>6</v>
      </c>
      <c r="H10" s="430" t="s">
        <v>13</v>
      </c>
      <c r="I10" s="430" t="s">
        <v>629</v>
      </c>
      <c r="J10" s="446">
        <v>1</v>
      </c>
      <c r="K10" s="446">
        <v>13.5</v>
      </c>
      <c r="L10" s="447">
        <v>4.5</v>
      </c>
      <c r="M10" s="448">
        <f t="shared" si="0"/>
        <v>7.5</v>
      </c>
      <c r="N10" s="449">
        <f t="shared" si="1"/>
        <v>2.5</v>
      </c>
      <c r="O10" s="425">
        <v>40</v>
      </c>
      <c r="P10" s="450">
        <v>1</v>
      </c>
      <c r="Q10" s="451">
        <v>2</v>
      </c>
      <c r="R10" s="425">
        <v>0</v>
      </c>
      <c r="S10" s="450">
        <v>0</v>
      </c>
      <c r="T10" s="451">
        <v>0</v>
      </c>
      <c r="U10" s="452">
        <f t="shared" si="2"/>
        <v>22.5</v>
      </c>
      <c r="V10" s="453">
        <f t="shared" si="3"/>
        <v>22.5</v>
      </c>
      <c r="W10" s="451">
        <f t="shared" si="4"/>
        <v>0</v>
      </c>
      <c r="X10" s="454">
        <f t="shared" si="5"/>
        <v>22.5</v>
      </c>
      <c r="Y10" s="49"/>
      <c r="AC10" s="3"/>
    </row>
    <row r="11" spans="1:29" outlineLevel="2" x14ac:dyDescent="0.2">
      <c r="A11" s="471" t="s">
        <v>33</v>
      </c>
      <c r="B11" s="430" t="s">
        <v>34</v>
      </c>
      <c r="C11" s="495" t="s">
        <v>22</v>
      </c>
      <c r="D11" s="430" t="s">
        <v>60</v>
      </c>
      <c r="E11" s="430" t="s">
        <v>61</v>
      </c>
      <c r="F11" s="430" t="s">
        <v>62</v>
      </c>
      <c r="G11" s="445">
        <v>6</v>
      </c>
      <c r="H11" s="430" t="s">
        <v>13</v>
      </c>
      <c r="I11" s="430" t="s">
        <v>629</v>
      </c>
      <c r="J11" s="446">
        <v>1</v>
      </c>
      <c r="K11" s="446">
        <v>13.5</v>
      </c>
      <c r="L11" s="447">
        <v>4.5</v>
      </c>
      <c r="M11" s="448">
        <f t="shared" si="0"/>
        <v>7.5</v>
      </c>
      <c r="N11" s="449">
        <f t="shared" si="1"/>
        <v>2.5</v>
      </c>
      <c r="O11" s="425">
        <v>40</v>
      </c>
      <c r="P11" s="450">
        <v>1</v>
      </c>
      <c r="Q11" s="451">
        <v>2</v>
      </c>
      <c r="R11" s="425">
        <v>0</v>
      </c>
      <c r="S11" s="450">
        <v>0</v>
      </c>
      <c r="T11" s="451">
        <v>0</v>
      </c>
      <c r="U11" s="452">
        <f t="shared" si="2"/>
        <v>22.5</v>
      </c>
      <c r="V11" s="453">
        <f t="shared" si="3"/>
        <v>22.5</v>
      </c>
      <c r="W11" s="451">
        <f t="shared" si="4"/>
        <v>0</v>
      </c>
      <c r="X11" s="454">
        <f t="shared" si="5"/>
        <v>22.5</v>
      </c>
      <c r="AC11" s="3"/>
    </row>
    <row r="12" spans="1:29" ht="15.75" outlineLevel="2" x14ac:dyDescent="0.25">
      <c r="A12" s="471" t="s">
        <v>33</v>
      </c>
      <c r="B12" s="430" t="s">
        <v>34</v>
      </c>
      <c r="C12" s="495" t="s">
        <v>22</v>
      </c>
      <c r="D12" s="430" t="s">
        <v>63</v>
      </c>
      <c r="E12" s="430" t="s">
        <v>64</v>
      </c>
      <c r="F12" s="430" t="s">
        <v>65</v>
      </c>
      <c r="G12" s="445">
        <v>6</v>
      </c>
      <c r="H12" s="430" t="s">
        <v>13</v>
      </c>
      <c r="I12" s="430" t="s">
        <v>629</v>
      </c>
      <c r="J12" s="446">
        <v>1</v>
      </c>
      <c r="K12" s="446">
        <v>9</v>
      </c>
      <c r="L12" s="447">
        <v>9</v>
      </c>
      <c r="M12" s="448">
        <f t="shared" si="0"/>
        <v>5</v>
      </c>
      <c r="N12" s="449">
        <f t="shared" si="1"/>
        <v>5</v>
      </c>
      <c r="O12" s="425">
        <v>20</v>
      </c>
      <c r="P12" s="450">
        <v>1</v>
      </c>
      <c r="Q12" s="451">
        <v>2</v>
      </c>
      <c r="R12" s="425">
        <v>0</v>
      </c>
      <c r="S12" s="450">
        <v>0</v>
      </c>
      <c r="T12" s="451">
        <v>0</v>
      </c>
      <c r="U12" s="452">
        <f t="shared" si="2"/>
        <v>27</v>
      </c>
      <c r="V12" s="453">
        <f t="shared" si="3"/>
        <v>27</v>
      </c>
      <c r="W12" s="451">
        <f t="shared" si="4"/>
        <v>0</v>
      </c>
      <c r="X12" s="454">
        <f t="shared" si="5"/>
        <v>27</v>
      </c>
      <c r="Y12" s="264"/>
      <c r="AC12" s="3"/>
    </row>
    <row r="13" spans="1:29" ht="15.75" outlineLevel="2" x14ac:dyDescent="0.25">
      <c r="A13" s="496" t="s">
        <v>33</v>
      </c>
      <c r="B13" s="458" t="s">
        <v>34</v>
      </c>
      <c r="C13" s="458" t="s">
        <v>38</v>
      </c>
      <c r="D13" s="458" t="s">
        <v>66</v>
      </c>
      <c r="E13" s="458" t="s">
        <v>67</v>
      </c>
      <c r="F13" s="458" t="s">
        <v>68</v>
      </c>
      <c r="G13" s="475">
        <v>6</v>
      </c>
      <c r="H13" s="458" t="s">
        <v>13</v>
      </c>
      <c r="I13" s="430" t="s">
        <v>629</v>
      </c>
      <c r="J13" s="463">
        <v>1</v>
      </c>
      <c r="K13" s="463">
        <v>9</v>
      </c>
      <c r="L13" s="464">
        <v>9</v>
      </c>
      <c r="M13" s="448">
        <f t="shared" si="0"/>
        <v>5</v>
      </c>
      <c r="N13" s="449">
        <f t="shared" si="1"/>
        <v>5</v>
      </c>
      <c r="O13" s="465">
        <v>0</v>
      </c>
      <c r="P13" s="466">
        <v>0</v>
      </c>
      <c r="Q13" s="467">
        <v>0</v>
      </c>
      <c r="R13" s="465">
        <v>40</v>
      </c>
      <c r="S13" s="466">
        <v>1</v>
      </c>
      <c r="T13" s="467">
        <v>2</v>
      </c>
      <c r="U13" s="468">
        <f t="shared" si="2"/>
        <v>27</v>
      </c>
      <c r="V13" s="469">
        <f t="shared" si="3"/>
        <v>0</v>
      </c>
      <c r="W13" s="467">
        <f t="shared" si="4"/>
        <v>27</v>
      </c>
      <c r="X13" s="470">
        <f t="shared" si="5"/>
        <v>27</v>
      </c>
      <c r="Y13" s="62"/>
      <c r="Z13" s="163"/>
      <c r="AA13" s="261"/>
      <c r="AC13" s="3"/>
    </row>
    <row r="14" spans="1:29" ht="15.75" outlineLevel="2" x14ac:dyDescent="0.25">
      <c r="A14" s="471" t="s">
        <v>33</v>
      </c>
      <c r="B14" s="430" t="s">
        <v>34</v>
      </c>
      <c r="C14" s="430" t="s">
        <v>8</v>
      </c>
      <c r="D14" s="430" t="s">
        <v>69</v>
      </c>
      <c r="E14" s="430" t="s">
        <v>5</v>
      </c>
      <c r="F14" s="430" t="s">
        <v>6</v>
      </c>
      <c r="G14" s="472">
        <v>18</v>
      </c>
      <c r="H14" s="430" t="s">
        <v>7</v>
      </c>
      <c r="I14" s="430" t="s">
        <v>623</v>
      </c>
      <c r="J14" s="446">
        <v>1</v>
      </c>
      <c r="K14" s="446">
        <f>$Z$14</f>
        <v>0.4</v>
      </c>
      <c r="L14" s="447">
        <v>0</v>
      </c>
      <c r="M14" s="455">
        <f t="shared" si="0"/>
        <v>7.407407407407407E-2</v>
      </c>
      <c r="N14" s="456">
        <f t="shared" si="1"/>
        <v>0</v>
      </c>
      <c r="O14" s="425">
        <v>3</v>
      </c>
      <c r="P14" s="450">
        <f>O14</f>
        <v>3</v>
      </c>
      <c r="Q14" s="451">
        <v>0</v>
      </c>
      <c r="R14" s="425">
        <v>6</v>
      </c>
      <c r="S14" s="450">
        <f>R14</f>
        <v>6</v>
      </c>
      <c r="T14" s="451">
        <v>0</v>
      </c>
      <c r="U14" s="473">
        <f t="shared" si="2"/>
        <v>3.6</v>
      </c>
      <c r="V14" s="453">
        <f t="shared" si="3"/>
        <v>1.2000000000000002</v>
      </c>
      <c r="W14" s="451">
        <f t="shared" si="4"/>
        <v>2.4000000000000004</v>
      </c>
      <c r="X14" s="474">
        <f t="shared" si="5"/>
        <v>3.6</v>
      </c>
      <c r="Y14" s="62" t="s">
        <v>543</v>
      </c>
      <c r="Z14" s="163">
        <v>0.4</v>
      </c>
      <c r="AA14" s="261" t="s">
        <v>658</v>
      </c>
      <c r="AC14" s="3"/>
    </row>
    <row r="15" spans="1:29" ht="15.75" outlineLevel="2" x14ac:dyDescent="0.25">
      <c r="A15" s="471" t="s">
        <v>33</v>
      </c>
      <c r="B15" s="430" t="s">
        <v>70</v>
      </c>
      <c r="C15" s="430" t="s">
        <v>18</v>
      </c>
      <c r="D15" s="430" t="s">
        <v>71</v>
      </c>
      <c r="E15" s="430" t="s">
        <v>72</v>
      </c>
      <c r="F15" s="430" t="s">
        <v>73</v>
      </c>
      <c r="G15" s="472">
        <v>5</v>
      </c>
      <c r="H15" s="430" t="s">
        <v>28</v>
      </c>
      <c r="I15" s="430" t="s">
        <v>630</v>
      </c>
      <c r="J15" s="446">
        <v>1</v>
      </c>
      <c r="K15" s="446">
        <f>(9+$Z$18)*J15</f>
        <v>13.5</v>
      </c>
      <c r="L15" s="447">
        <v>4.5</v>
      </c>
      <c r="M15" s="455">
        <f t="shared" si="0"/>
        <v>9</v>
      </c>
      <c r="N15" s="456">
        <f t="shared" si="1"/>
        <v>3</v>
      </c>
      <c r="O15" s="425">
        <v>12</v>
      </c>
      <c r="P15" s="450">
        <v>1</v>
      </c>
      <c r="Q15" s="451">
        <v>1</v>
      </c>
      <c r="R15" s="425">
        <v>0</v>
      </c>
      <c r="S15" s="450">
        <f>R15</f>
        <v>0</v>
      </c>
      <c r="T15" s="451">
        <v>0</v>
      </c>
      <c r="U15" s="473">
        <f t="shared" si="2"/>
        <v>18</v>
      </c>
      <c r="V15" s="453">
        <f t="shared" si="3"/>
        <v>18</v>
      </c>
      <c r="W15" s="451">
        <f t="shared" si="4"/>
        <v>0</v>
      </c>
      <c r="X15" s="474">
        <f t="shared" si="5"/>
        <v>18</v>
      </c>
      <c r="Y15" s="60" t="s">
        <v>544</v>
      </c>
      <c r="Z15" s="163">
        <v>0.06</v>
      </c>
      <c r="AA15" s="261" t="s">
        <v>658</v>
      </c>
      <c r="AC15" s="3"/>
    </row>
    <row r="16" spans="1:29" ht="15.75" outlineLevel="2" x14ac:dyDescent="0.25">
      <c r="A16" s="471" t="s">
        <v>33</v>
      </c>
      <c r="B16" s="430" t="s">
        <v>34</v>
      </c>
      <c r="C16" s="430" t="s">
        <v>8</v>
      </c>
      <c r="D16" s="430" t="s">
        <v>29</v>
      </c>
      <c r="E16" s="430" t="s">
        <v>30</v>
      </c>
      <c r="F16" s="430" t="s">
        <v>31</v>
      </c>
      <c r="G16" s="472">
        <v>12</v>
      </c>
      <c r="H16" s="430" t="s">
        <v>32</v>
      </c>
      <c r="I16" s="430" t="s">
        <v>630</v>
      </c>
      <c r="J16" s="446">
        <v>1</v>
      </c>
      <c r="K16" s="446">
        <f>$Z$15</f>
        <v>0.06</v>
      </c>
      <c r="L16" s="447">
        <v>0</v>
      </c>
      <c r="M16" s="455">
        <f t="shared" si="0"/>
        <v>1.6666666666666666E-2</v>
      </c>
      <c r="N16" s="456">
        <f t="shared" si="1"/>
        <v>0</v>
      </c>
      <c r="O16" s="425">
        <v>1</v>
      </c>
      <c r="P16" s="450">
        <f>O16</f>
        <v>1</v>
      </c>
      <c r="Q16" s="451">
        <v>0</v>
      </c>
      <c r="R16" s="425">
        <v>2</v>
      </c>
      <c r="S16" s="450">
        <f>R16</f>
        <v>2</v>
      </c>
      <c r="T16" s="451">
        <v>0</v>
      </c>
      <c r="U16" s="473">
        <f t="shared" si="2"/>
        <v>0.18</v>
      </c>
      <c r="V16" s="453">
        <f t="shared" si="3"/>
        <v>0.06</v>
      </c>
      <c r="W16" s="451">
        <f t="shared" si="4"/>
        <v>0.12</v>
      </c>
      <c r="X16" s="474">
        <f t="shared" si="5"/>
        <v>0.18</v>
      </c>
      <c r="Y16" s="60" t="s">
        <v>545</v>
      </c>
      <c r="Z16" s="163">
        <v>4</v>
      </c>
      <c r="AA16" s="262"/>
      <c r="AC16" s="3"/>
    </row>
    <row r="17" spans="1:29" ht="15.75" outlineLevel="1" x14ac:dyDescent="0.25">
      <c r="A17" s="471" t="s">
        <v>598</v>
      </c>
      <c r="B17" s="430"/>
      <c r="C17" s="430"/>
      <c r="D17" s="430"/>
      <c r="E17" s="430"/>
      <c r="F17" s="430"/>
      <c r="G17" s="472"/>
      <c r="H17" s="430"/>
      <c r="I17" s="430"/>
      <c r="J17" s="446"/>
      <c r="K17" s="446"/>
      <c r="L17" s="447"/>
      <c r="M17" s="455"/>
      <c r="N17" s="456"/>
      <c r="O17" s="425"/>
      <c r="P17" s="450"/>
      <c r="Q17" s="451"/>
      <c r="R17" s="425"/>
      <c r="S17" s="450"/>
      <c r="T17" s="451"/>
      <c r="U17" s="473"/>
      <c r="V17" s="453"/>
      <c r="W17" s="451"/>
      <c r="X17" s="474">
        <f>SUBTOTAL(9,X2:X16)</f>
        <v>381.28000000000003</v>
      </c>
      <c r="Y17" s="60"/>
      <c r="Z17" s="163"/>
      <c r="AA17" s="262"/>
      <c r="AC17" s="3"/>
    </row>
    <row r="18" spans="1:29" outlineLevel="2" x14ac:dyDescent="0.2">
      <c r="A18" s="443" t="s">
        <v>74</v>
      </c>
      <c r="B18" s="430" t="s">
        <v>587</v>
      </c>
      <c r="C18" s="478" t="s">
        <v>14</v>
      </c>
      <c r="D18" s="429" t="s">
        <v>653</v>
      </c>
      <c r="E18" s="430" t="s">
        <v>159</v>
      </c>
      <c r="F18" s="431" t="s">
        <v>160</v>
      </c>
      <c r="G18" s="472">
        <v>15</v>
      </c>
      <c r="H18" s="430" t="s">
        <v>151</v>
      </c>
      <c r="I18" s="430" t="s">
        <v>624</v>
      </c>
      <c r="J18" s="446">
        <v>1</v>
      </c>
      <c r="K18" s="446">
        <f>$Z$73</f>
        <v>0.4</v>
      </c>
      <c r="L18" s="447">
        <v>0</v>
      </c>
      <c r="M18" s="455">
        <f t="shared" ref="M18:M39" si="6">K18*10/3/G18</f>
        <v>8.8888888888888878E-2</v>
      </c>
      <c r="N18" s="456">
        <f t="shared" ref="N18:N39" si="7">L18*10/3/G18</f>
        <v>0</v>
      </c>
      <c r="O18" s="425">
        <v>0</v>
      </c>
      <c r="P18" s="450">
        <v>0</v>
      </c>
      <c r="Q18" s="451">
        <v>0</v>
      </c>
      <c r="R18" s="425">
        <v>1</v>
      </c>
      <c r="S18" s="450">
        <f>R18</f>
        <v>1</v>
      </c>
      <c r="T18" s="451">
        <v>0</v>
      </c>
      <c r="U18" s="473">
        <f t="shared" ref="U18:U39" si="8">K18*(P18+S18)+L18*(Q18+T18)</f>
        <v>0.4</v>
      </c>
      <c r="V18" s="453">
        <f t="shared" ref="V18:V39" si="9">K18*P18+L18*Q18</f>
        <v>0</v>
      </c>
      <c r="W18" s="451">
        <f t="shared" ref="W18:W39" si="10">K18*S18+L18*T18</f>
        <v>0.4</v>
      </c>
      <c r="X18" s="474">
        <f t="shared" ref="X18:X39" si="11">U18</f>
        <v>0.4</v>
      </c>
      <c r="Y18" s="37" t="s">
        <v>547</v>
      </c>
      <c r="Z18" s="263">
        <f>(Z16-3)*4.5</f>
        <v>4.5</v>
      </c>
      <c r="AA18" s="262"/>
      <c r="AC18" s="3"/>
    </row>
    <row r="19" spans="1:29" outlineLevel="2" x14ac:dyDescent="0.2">
      <c r="A19" s="443" t="s">
        <v>74</v>
      </c>
      <c r="B19" s="430" t="s">
        <v>587</v>
      </c>
      <c r="C19" s="478" t="s">
        <v>14</v>
      </c>
      <c r="D19" s="429" t="s">
        <v>650</v>
      </c>
      <c r="E19" s="430" t="s">
        <v>679</v>
      </c>
      <c r="F19" s="431" t="s">
        <v>649</v>
      </c>
      <c r="G19" s="472">
        <v>5</v>
      </c>
      <c r="H19" s="430" t="s">
        <v>13</v>
      </c>
      <c r="I19" s="430" t="s">
        <v>629</v>
      </c>
      <c r="J19" s="446">
        <f>1/3</f>
        <v>0.33333333333333331</v>
      </c>
      <c r="K19" s="446">
        <f>13.5*J19</f>
        <v>4.5</v>
      </c>
      <c r="L19" s="447">
        <v>0</v>
      </c>
      <c r="M19" s="455">
        <f t="shared" si="6"/>
        <v>3</v>
      </c>
      <c r="N19" s="456">
        <f t="shared" si="7"/>
        <v>0</v>
      </c>
      <c r="O19" s="425">
        <v>0</v>
      </c>
      <c r="P19" s="450">
        <v>0</v>
      </c>
      <c r="Q19" s="451">
        <v>0</v>
      </c>
      <c r="R19" s="425">
        <v>10</v>
      </c>
      <c r="S19" s="450">
        <v>1</v>
      </c>
      <c r="T19" s="451">
        <v>0</v>
      </c>
      <c r="U19" s="473">
        <f t="shared" si="8"/>
        <v>4.5</v>
      </c>
      <c r="V19" s="453">
        <f t="shared" si="9"/>
        <v>0</v>
      </c>
      <c r="W19" s="451">
        <f t="shared" si="10"/>
        <v>4.5</v>
      </c>
      <c r="X19" s="474">
        <f t="shared" si="11"/>
        <v>4.5</v>
      </c>
      <c r="Y19" s="37"/>
      <c r="Z19" s="27"/>
      <c r="AA19" s="262"/>
      <c r="AC19" s="3"/>
    </row>
    <row r="20" spans="1:29" ht="15.75" outlineLevel="2" x14ac:dyDescent="0.25">
      <c r="A20" s="471" t="s">
        <v>74</v>
      </c>
      <c r="B20" s="430" t="s">
        <v>75</v>
      </c>
      <c r="C20" s="430" t="s">
        <v>14</v>
      </c>
      <c r="D20" s="430" t="s">
        <v>76</v>
      </c>
      <c r="E20" s="430" t="s">
        <v>77</v>
      </c>
      <c r="F20" s="430" t="s">
        <v>78</v>
      </c>
      <c r="G20" s="472">
        <v>6</v>
      </c>
      <c r="H20" s="430" t="s">
        <v>79</v>
      </c>
      <c r="I20" s="430" t="s">
        <v>629</v>
      </c>
      <c r="J20" s="446">
        <v>1</v>
      </c>
      <c r="K20" s="446">
        <v>9</v>
      </c>
      <c r="L20" s="447">
        <v>9</v>
      </c>
      <c r="M20" s="455">
        <f t="shared" si="6"/>
        <v>5</v>
      </c>
      <c r="N20" s="456">
        <f t="shared" si="7"/>
        <v>5</v>
      </c>
      <c r="O20" s="425">
        <v>15</v>
      </c>
      <c r="P20" s="450">
        <v>0.33</v>
      </c>
      <c r="Q20" s="451">
        <v>1</v>
      </c>
      <c r="R20" s="425">
        <v>30</v>
      </c>
      <c r="S20" s="450">
        <v>0.75</v>
      </c>
      <c r="T20" s="451">
        <v>2</v>
      </c>
      <c r="U20" s="473">
        <f t="shared" si="8"/>
        <v>36.72</v>
      </c>
      <c r="V20" s="453">
        <f t="shared" si="9"/>
        <v>11.97</v>
      </c>
      <c r="W20" s="451">
        <f t="shared" si="10"/>
        <v>24.75</v>
      </c>
      <c r="X20" s="474">
        <f t="shared" si="11"/>
        <v>36.72</v>
      </c>
      <c r="Y20" s="60" t="s">
        <v>681</v>
      </c>
      <c r="Z20" s="163">
        <v>0.4</v>
      </c>
      <c r="AA20" s="261" t="s">
        <v>658</v>
      </c>
      <c r="AC20" s="3"/>
    </row>
    <row r="21" spans="1:29" ht="15.75" outlineLevel="2" x14ac:dyDescent="0.25">
      <c r="A21" s="471" t="s">
        <v>74</v>
      </c>
      <c r="B21" s="430" t="s">
        <v>80</v>
      </c>
      <c r="C21" s="430" t="s">
        <v>14</v>
      </c>
      <c r="D21" s="430" t="s">
        <v>76</v>
      </c>
      <c r="E21" s="430" t="s">
        <v>77</v>
      </c>
      <c r="F21" s="430" t="s">
        <v>78</v>
      </c>
      <c r="G21" s="472">
        <v>6</v>
      </c>
      <c r="H21" s="430" t="s">
        <v>79</v>
      </c>
      <c r="I21" s="430" t="s">
        <v>629</v>
      </c>
      <c r="J21" s="446">
        <v>1</v>
      </c>
      <c r="K21" s="446">
        <v>9</v>
      </c>
      <c r="L21" s="447">
        <v>9</v>
      </c>
      <c r="M21" s="455">
        <f t="shared" si="6"/>
        <v>5</v>
      </c>
      <c r="N21" s="456">
        <f t="shared" si="7"/>
        <v>5</v>
      </c>
      <c r="O21" s="425">
        <v>15</v>
      </c>
      <c r="P21" s="450">
        <v>0.33</v>
      </c>
      <c r="Q21" s="451">
        <v>1</v>
      </c>
      <c r="R21" s="425">
        <v>30</v>
      </c>
      <c r="S21" s="450">
        <v>0.75</v>
      </c>
      <c r="T21" s="451">
        <v>2</v>
      </c>
      <c r="U21" s="473">
        <f t="shared" si="8"/>
        <v>36.72</v>
      </c>
      <c r="V21" s="453">
        <f t="shared" si="9"/>
        <v>11.97</v>
      </c>
      <c r="W21" s="451">
        <f t="shared" si="10"/>
        <v>24.75</v>
      </c>
      <c r="X21" s="474">
        <f t="shared" si="11"/>
        <v>36.72</v>
      </c>
      <c r="Y21" s="60"/>
      <c r="Z21" s="163"/>
      <c r="AA21" s="261"/>
      <c r="AC21" s="3"/>
    </row>
    <row r="22" spans="1:29" outlineLevel="2" x14ac:dyDescent="0.2">
      <c r="A22" s="471" t="s">
        <v>74</v>
      </c>
      <c r="B22" s="430" t="s">
        <v>3</v>
      </c>
      <c r="C22" s="430" t="s">
        <v>14</v>
      </c>
      <c r="D22" s="430" t="s">
        <v>76</v>
      </c>
      <c r="E22" s="430" t="s">
        <v>77</v>
      </c>
      <c r="F22" s="430" t="s">
        <v>78</v>
      </c>
      <c r="G22" s="472">
        <v>6</v>
      </c>
      <c r="H22" s="430" t="s">
        <v>79</v>
      </c>
      <c r="I22" s="430" t="s">
        <v>629</v>
      </c>
      <c r="J22" s="446">
        <v>1</v>
      </c>
      <c r="K22" s="446">
        <v>9</v>
      </c>
      <c r="L22" s="447">
        <v>9</v>
      </c>
      <c r="M22" s="455">
        <f t="shared" si="6"/>
        <v>5</v>
      </c>
      <c r="N22" s="456">
        <f t="shared" si="7"/>
        <v>5</v>
      </c>
      <c r="O22" s="425">
        <v>30</v>
      </c>
      <c r="P22" s="450">
        <v>0.34</v>
      </c>
      <c r="Q22" s="451">
        <v>2</v>
      </c>
      <c r="R22" s="425">
        <v>90</v>
      </c>
      <c r="S22" s="450">
        <v>1.5</v>
      </c>
      <c r="T22" s="451">
        <v>4</v>
      </c>
      <c r="U22" s="473">
        <f t="shared" si="8"/>
        <v>70.56</v>
      </c>
      <c r="V22" s="453">
        <f t="shared" si="9"/>
        <v>21.06</v>
      </c>
      <c r="W22" s="451">
        <f t="shared" si="10"/>
        <v>49.5</v>
      </c>
      <c r="X22" s="474">
        <f t="shared" si="11"/>
        <v>70.56</v>
      </c>
      <c r="Z22" s="27"/>
      <c r="AC22" s="3"/>
    </row>
    <row r="23" spans="1:29" outlineLevel="2" x14ac:dyDescent="0.2">
      <c r="A23" s="471" t="s">
        <v>74</v>
      </c>
      <c r="B23" s="430" t="s">
        <v>3</v>
      </c>
      <c r="C23" s="430" t="s">
        <v>22</v>
      </c>
      <c r="D23" s="430" t="s">
        <v>81</v>
      </c>
      <c r="E23" s="430" t="s">
        <v>82</v>
      </c>
      <c r="F23" s="430" t="s">
        <v>83</v>
      </c>
      <c r="G23" s="472">
        <v>6</v>
      </c>
      <c r="H23" s="430" t="s">
        <v>13</v>
      </c>
      <c r="I23" s="430" t="s">
        <v>629</v>
      </c>
      <c r="J23" s="446">
        <v>1</v>
      </c>
      <c r="K23" s="446">
        <v>9</v>
      </c>
      <c r="L23" s="447">
        <v>9</v>
      </c>
      <c r="M23" s="455">
        <f t="shared" si="6"/>
        <v>5</v>
      </c>
      <c r="N23" s="456">
        <f t="shared" si="7"/>
        <v>5</v>
      </c>
      <c r="O23" s="425">
        <v>105</v>
      </c>
      <c r="P23" s="450">
        <v>2</v>
      </c>
      <c r="Q23" s="451">
        <v>7</v>
      </c>
      <c r="R23" s="425">
        <v>0</v>
      </c>
      <c r="S23" s="450">
        <v>0</v>
      </c>
      <c r="T23" s="451">
        <v>0</v>
      </c>
      <c r="U23" s="473">
        <f t="shared" si="8"/>
        <v>81</v>
      </c>
      <c r="V23" s="453">
        <f t="shared" si="9"/>
        <v>81</v>
      </c>
      <c r="W23" s="451">
        <f t="shared" si="10"/>
        <v>0</v>
      </c>
      <c r="X23" s="474">
        <f t="shared" si="11"/>
        <v>81</v>
      </c>
      <c r="AC23" s="3"/>
    </row>
    <row r="24" spans="1:29" outlineLevel="2" x14ac:dyDescent="0.2">
      <c r="A24" s="471" t="s">
        <v>74</v>
      </c>
      <c r="B24" s="430" t="s">
        <v>3</v>
      </c>
      <c r="C24" s="430" t="s">
        <v>8</v>
      </c>
      <c r="D24" s="430" t="s">
        <v>4</v>
      </c>
      <c r="E24" s="430" t="s">
        <v>5</v>
      </c>
      <c r="F24" s="430" t="s">
        <v>6</v>
      </c>
      <c r="G24" s="472">
        <v>24</v>
      </c>
      <c r="H24" s="430" t="s">
        <v>7</v>
      </c>
      <c r="I24" s="430" t="s">
        <v>623</v>
      </c>
      <c r="J24" s="446">
        <v>1</v>
      </c>
      <c r="K24" s="446">
        <f>$Z$14</f>
        <v>0.4</v>
      </c>
      <c r="L24" s="447">
        <v>0</v>
      </c>
      <c r="M24" s="455">
        <f t="shared" si="6"/>
        <v>5.5555555555555552E-2</v>
      </c>
      <c r="N24" s="456">
        <f t="shared" si="7"/>
        <v>0</v>
      </c>
      <c r="O24" s="425">
        <v>3</v>
      </c>
      <c r="P24" s="450">
        <f>O24</f>
        <v>3</v>
      </c>
      <c r="Q24" s="451">
        <v>0</v>
      </c>
      <c r="R24" s="425">
        <v>8</v>
      </c>
      <c r="S24" s="450">
        <f>R24</f>
        <v>8</v>
      </c>
      <c r="T24" s="451">
        <v>0</v>
      </c>
      <c r="U24" s="473">
        <f t="shared" si="8"/>
        <v>4.4000000000000004</v>
      </c>
      <c r="V24" s="453">
        <f t="shared" si="9"/>
        <v>1.2000000000000002</v>
      </c>
      <c r="W24" s="451">
        <f t="shared" si="10"/>
        <v>3.2</v>
      </c>
      <c r="X24" s="474">
        <f t="shared" si="11"/>
        <v>4.4000000000000004</v>
      </c>
      <c r="AC24" s="3"/>
    </row>
    <row r="25" spans="1:29" outlineLevel="2" x14ac:dyDescent="0.2">
      <c r="A25" s="471" t="s">
        <v>74</v>
      </c>
      <c r="B25" s="430" t="s">
        <v>9</v>
      </c>
      <c r="C25" s="430" t="s">
        <v>18</v>
      </c>
      <c r="D25" s="430" t="s">
        <v>84</v>
      </c>
      <c r="E25" s="430" t="s">
        <v>85</v>
      </c>
      <c r="F25" s="430" t="s">
        <v>86</v>
      </c>
      <c r="G25" s="472">
        <v>6</v>
      </c>
      <c r="H25" s="430" t="s">
        <v>13</v>
      </c>
      <c r="I25" s="430" t="s">
        <v>629</v>
      </c>
      <c r="J25" s="446">
        <v>0.1</v>
      </c>
      <c r="K25" s="446">
        <f>9*J25</f>
        <v>0.9</v>
      </c>
      <c r="L25" s="447">
        <f>9*J25</f>
        <v>0.9</v>
      </c>
      <c r="M25" s="455">
        <f t="shared" si="6"/>
        <v>0.5</v>
      </c>
      <c r="N25" s="456">
        <f t="shared" si="7"/>
        <v>0.5</v>
      </c>
      <c r="O25" s="425">
        <v>100</v>
      </c>
      <c r="P25" s="450">
        <v>2</v>
      </c>
      <c r="Q25" s="451">
        <v>5</v>
      </c>
      <c r="R25" s="425">
        <v>0</v>
      </c>
      <c r="S25" s="450">
        <v>0</v>
      </c>
      <c r="T25" s="451">
        <v>0</v>
      </c>
      <c r="U25" s="473">
        <f t="shared" si="8"/>
        <v>6.3</v>
      </c>
      <c r="V25" s="453">
        <f t="shared" si="9"/>
        <v>6.3</v>
      </c>
      <c r="W25" s="451">
        <f t="shared" si="10"/>
        <v>0</v>
      </c>
      <c r="X25" s="474">
        <f t="shared" si="11"/>
        <v>6.3</v>
      </c>
      <c r="AC25" s="3"/>
    </row>
    <row r="26" spans="1:29" outlineLevel="2" x14ac:dyDescent="0.2">
      <c r="A26" s="471" t="s">
        <v>74</v>
      </c>
      <c r="B26" s="430" t="s">
        <v>9</v>
      </c>
      <c r="C26" s="430" t="s">
        <v>56</v>
      </c>
      <c r="D26" s="430" t="s">
        <v>296</v>
      </c>
      <c r="E26" s="430" t="s">
        <v>297</v>
      </c>
      <c r="F26" s="430" t="s">
        <v>298</v>
      </c>
      <c r="G26" s="472">
        <v>6</v>
      </c>
      <c r="H26" s="430" t="s">
        <v>13</v>
      </c>
      <c r="I26" s="430" t="s">
        <v>629</v>
      </c>
      <c r="J26" s="446">
        <v>0.2</v>
      </c>
      <c r="K26" s="446">
        <f>9*J26</f>
        <v>1.8</v>
      </c>
      <c r="L26" s="447">
        <f>9*J26</f>
        <v>1.8</v>
      </c>
      <c r="M26" s="455">
        <f t="shared" si="6"/>
        <v>1</v>
      </c>
      <c r="N26" s="456">
        <f t="shared" si="7"/>
        <v>1</v>
      </c>
      <c r="O26" s="425">
        <v>0</v>
      </c>
      <c r="P26" s="450">
        <v>0</v>
      </c>
      <c r="Q26" s="451">
        <v>0</v>
      </c>
      <c r="R26" s="425">
        <v>100</v>
      </c>
      <c r="S26" s="450">
        <v>2</v>
      </c>
      <c r="T26" s="451">
        <v>5</v>
      </c>
      <c r="U26" s="473">
        <f t="shared" si="8"/>
        <v>12.6</v>
      </c>
      <c r="V26" s="453">
        <f t="shared" si="9"/>
        <v>0</v>
      </c>
      <c r="W26" s="451">
        <f t="shared" si="10"/>
        <v>12.6</v>
      </c>
      <c r="X26" s="474">
        <f t="shared" si="11"/>
        <v>12.6</v>
      </c>
      <c r="AC26" s="3"/>
    </row>
    <row r="27" spans="1:29" ht="15.75" outlineLevel="2" x14ac:dyDescent="0.25">
      <c r="A27" s="471" t="s">
        <v>74</v>
      </c>
      <c r="B27" s="430" t="s">
        <v>9</v>
      </c>
      <c r="C27" s="430" t="s">
        <v>38</v>
      </c>
      <c r="D27" s="430" t="s">
        <v>87</v>
      </c>
      <c r="E27" s="430" t="s">
        <v>88</v>
      </c>
      <c r="F27" s="430" t="s">
        <v>89</v>
      </c>
      <c r="G27" s="472">
        <v>6</v>
      </c>
      <c r="H27" s="430" t="s">
        <v>13</v>
      </c>
      <c r="I27" s="430" t="s">
        <v>629</v>
      </c>
      <c r="J27" s="446">
        <v>0.3</v>
      </c>
      <c r="K27" s="446">
        <f>9*J27</f>
        <v>2.6999999999999997</v>
      </c>
      <c r="L27" s="447">
        <f>9*J27</f>
        <v>2.6999999999999997</v>
      </c>
      <c r="M27" s="455">
        <f t="shared" si="6"/>
        <v>1.4999999999999998</v>
      </c>
      <c r="N27" s="456">
        <f t="shared" si="7"/>
        <v>1.4999999999999998</v>
      </c>
      <c r="O27" s="425">
        <v>0</v>
      </c>
      <c r="P27" s="450">
        <v>0</v>
      </c>
      <c r="Q27" s="451">
        <v>0</v>
      </c>
      <c r="R27" s="425">
        <v>100</v>
      </c>
      <c r="S27" s="450">
        <v>2</v>
      </c>
      <c r="T27" s="451">
        <v>5</v>
      </c>
      <c r="U27" s="473">
        <f t="shared" si="8"/>
        <v>18.899999999999999</v>
      </c>
      <c r="V27" s="453">
        <f t="shared" si="9"/>
        <v>0</v>
      </c>
      <c r="W27" s="451">
        <f t="shared" si="10"/>
        <v>18.899999999999999</v>
      </c>
      <c r="X27" s="474">
        <f t="shared" si="11"/>
        <v>18.899999999999999</v>
      </c>
      <c r="Y27" s="60" t="s">
        <v>542</v>
      </c>
      <c r="Z27" s="61">
        <f>X419</f>
        <v>7466.2500000000009</v>
      </c>
      <c r="AA27" s="110"/>
      <c r="AC27" s="3"/>
    </row>
    <row r="28" spans="1:29" outlineLevel="2" x14ac:dyDescent="0.2">
      <c r="A28" s="471" t="s">
        <v>74</v>
      </c>
      <c r="B28" s="430" t="s">
        <v>9</v>
      </c>
      <c r="C28" s="430" t="s">
        <v>8</v>
      </c>
      <c r="D28" s="430" t="s">
        <v>23</v>
      </c>
      <c r="E28" s="430" t="s">
        <v>5</v>
      </c>
      <c r="F28" s="430" t="s">
        <v>6</v>
      </c>
      <c r="G28" s="472">
        <v>24</v>
      </c>
      <c r="H28" s="430" t="s">
        <v>7</v>
      </c>
      <c r="I28" s="430" t="s">
        <v>623</v>
      </c>
      <c r="J28" s="446">
        <v>1</v>
      </c>
      <c r="K28" s="446">
        <f>$Z$14</f>
        <v>0.4</v>
      </c>
      <c r="L28" s="447">
        <v>0</v>
      </c>
      <c r="M28" s="455">
        <f t="shared" si="6"/>
        <v>5.5555555555555552E-2</v>
      </c>
      <c r="N28" s="456">
        <f t="shared" si="7"/>
        <v>0</v>
      </c>
      <c r="O28" s="425">
        <v>0</v>
      </c>
      <c r="P28" s="450">
        <f>O28</f>
        <v>0</v>
      </c>
      <c r="Q28" s="451">
        <v>0</v>
      </c>
      <c r="R28" s="425">
        <v>7</v>
      </c>
      <c r="S28" s="450">
        <f>R28</f>
        <v>7</v>
      </c>
      <c r="T28" s="451">
        <v>0</v>
      </c>
      <c r="U28" s="473">
        <f t="shared" si="8"/>
        <v>2.8000000000000003</v>
      </c>
      <c r="V28" s="453">
        <f t="shared" si="9"/>
        <v>0</v>
      </c>
      <c r="W28" s="451">
        <f t="shared" si="10"/>
        <v>2.8000000000000003</v>
      </c>
      <c r="X28" s="474">
        <f t="shared" si="11"/>
        <v>2.8000000000000003</v>
      </c>
      <c r="Z28" s="27"/>
      <c r="AC28" s="3"/>
    </row>
    <row r="29" spans="1:29" ht="15.75" outlineLevel="2" x14ac:dyDescent="0.25">
      <c r="A29" s="471" t="s">
        <v>74</v>
      </c>
      <c r="B29" s="430" t="s">
        <v>9</v>
      </c>
      <c r="C29" s="430" t="s">
        <v>22</v>
      </c>
      <c r="D29" s="430" t="s">
        <v>90</v>
      </c>
      <c r="E29" s="430" t="s">
        <v>91</v>
      </c>
      <c r="F29" s="430" t="s">
        <v>92</v>
      </c>
      <c r="G29" s="472">
        <v>6</v>
      </c>
      <c r="H29" s="430" t="s">
        <v>13</v>
      </c>
      <c r="I29" s="430" t="s">
        <v>629</v>
      </c>
      <c r="J29" s="446">
        <v>1</v>
      </c>
      <c r="K29" s="446">
        <v>13.5</v>
      </c>
      <c r="L29" s="447">
        <v>4.5</v>
      </c>
      <c r="M29" s="455">
        <f t="shared" si="6"/>
        <v>7.5</v>
      </c>
      <c r="N29" s="456">
        <f t="shared" si="7"/>
        <v>2.5</v>
      </c>
      <c r="O29" s="425">
        <v>105</v>
      </c>
      <c r="P29" s="450">
        <v>2</v>
      </c>
      <c r="Q29" s="451">
        <v>7</v>
      </c>
      <c r="R29" s="425">
        <v>0</v>
      </c>
      <c r="S29" s="450">
        <v>0</v>
      </c>
      <c r="T29" s="451">
        <v>0</v>
      </c>
      <c r="U29" s="473">
        <f t="shared" si="8"/>
        <v>58.5</v>
      </c>
      <c r="V29" s="453">
        <f t="shared" si="9"/>
        <v>58.5</v>
      </c>
      <c r="W29" s="451">
        <f t="shared" si="10"/>
        <v>0</v>
      </c>
      <c r="X29" s="474">
        <f t="shared" si="11"/>
        <v>58.5</v>
      </c>
      <c r="Y29" s="107" t="s">
        <v>578</v>
      </c>
      <c r="Z29" s="108">
        <v>7444.4</v>
      </c>
      <c r="AA29" s="43"/>
      <c r="AC29" s="3"/>
    </row>
    <row r="30" spans="1:29" ht="15.75" outlineLevel="2" x14ac:dyDescent="0.25">
      <c r="A30" s="471" t="s">
        <v>74</v>
      </c>
      <c r="B30" s="430" t="s">
        <v>9</v>
      </c>
      <c r="C30" s="430" t="s">
        <v>14</v>
      </c>
      <c r="D30" s="430" t="s">
        <v>93</v>
      </c>
      <c r="E30" s="430" t="s">
        <v>77</v>
      </c>
      <c r="F30" s="430" t="s">
        <v>78</v>
      </c>
      <c r="G30" s="472">
        <v>6</v>
      </c>
      <c r="H30" s="430" t="s">
        <v>79</v>
      </c>
      <c r="I30" s="430" t="s">
        <v>629</v>
      </c>
      <c r="J30" s="446">
        <v>1</v>
      </c>
      <c r="K30" s="446">
        <v>9</v>
      </c>
      <c r="L30" s="447">
        <v>9</v>
      </c>
      <c r="M30" s="455">
        <f t="shared" si="6"/>
        <v>5</v>
      </c>
      <c r="N30" s="456">
        <f t="shared" si="7"/>
        <v>5</v>
      </c>
      <c r="O30" s="425">
        <v>45</v>
      </c>
      <c r="P30" s="450">
        <v>1</v>
      </c>
      <c r="Q30" s="451">
        <v>3</v>
      </c>
      <c r="R30" s="425">
        <v>75</v>
      </c>
      <c r="S30" s="450">
        <v>2</v>
      </c>
      <c r="T30" s="451">
        <v>5</v>
      </c>
      <c r="U30" s="473">
        <f t="shared" si="8"/>
        <v>99</v>
      </c>
      <c r="V30" s="453">
        <f t="shared" si="9"/>
        <v>36</v>
      </c>
      <c r="W30" s="451">
        <f t="shared" si="10"/>
        <v>63</v>
      </c>
      <c r="X30" s="474">
        <f t="shared" si="11"/>
        <v>99</v>
      </c>
      <c r="Y30" s="63" t="s">
        <v>551</v>
      </c>
      <c r="Z30" s="61">
        <f>Z27-Z29</f>
        <v>21.850000000001273</v>
      </c>
      <c r="AA30" s="5"/>
      <c r="AC30" s="3"/>
    </row>
    <row r="31" spans="1:29" outlineLevel="2" x14ac:dyDescent="0.2">
      <c r="A31" s="471" t="s">
        <v>74</v>
      </c>
      <c r="B31" s="430" t="s">
        <v>3</v>
      </c>
      <c r="C31" s="430" t="s">
        <v>98</v>
      </c>
      <c r="D31" s="430" t="s">
        <v>94</v>
      </c>
      <c r="E31" s="430" t="s">
        <v>95</v>
      </c>
      <c r="F31" s="430" t="s">
        <v>96</v>
      </c>
      <c r="G31" s="472">
        <v>6</v>
      </c>
      <c r="H31" s="430" t="s">
        <v>97</v>
      </c>
      <c r="I31" s="430" t="s">
        <v>630</v>
      </c>
      <c r="J31" s="446">
        <v>1</v>
      </c>
      <c r="K31" s="446">
        <f t="shared" ref="K31:K36" si="12">(9+$Z$18)*J31</f>
        <v>13.5</v>
      </c>
      <c r="L31" s="447">
        <v>4.5</v>
      </c>
      <c r="M31" s="455">
        <f t="shared" si="6"/>
        <v>7.5</v>
      </c>
      <c r="N31" s="456">
        <f t="shared" si="7"/>
        <v>2.5</v>
      </c>
      <c r="O31" s="425">
        <v>15</v>
      </c>
      <c r="P31" s="450">
        <v>1</v>
      </c>
      <c r="Q31" s="451">
        <v>1</v>
      </c>
      <c r="R31" s="425">
        <v>0</v>
      </c>
      <c r="S31" s="450">
        <v>0</v>
      </c>
      <c r="T31" s="451">
        <v>0</v>
      </c>
      <c r="U31" s="473">
        <f t="shared" si="8"/>
        <v>18</v>
      </c>
      <c r="V31" s="453">
        <f t="shared" si="9"/>
        <v>18</v>
      </c>
      <c r="W31" s="451">
        <f t="shared" si="10"/>
        <v>0</v>
      </c>
      <c r="X31" s="474">
        <f t="shared" si="11"/>
        <v>18</v>
      </c>
      <c r="Z31" s="212"/>
      <c r="AA31" s="212"/>
      <c r="AC31" s="3"/>
    </row>
    <row r="32" spans="1:29" outlineLevel="2" x14ac:dyDescent="0.2">
      <c r="A32" s="471" t="s">
        <v>74</v>
      </c>
      <c r="B32" s="430" t="s">
        <v>3</v>
      </c>
      <c r="C32" s="430" t="s">
        <v>98</v>
      </c>
      <c r="D32" s="430" t="s">
        <v>99</v>
      </c>
      <c r="E32" s="430" t="s">
        <v>100</v>
      </c>
      <c r="F32" s="430" t="s">
        <v>101</v>
      </c>
      <c r="G32" s="472">
        <v>6</v>
      </c>
      <c r="H32" s="430" t="s">
        <v>97</v>
      </c>
      <c r="I32" s="430" t="s">
        <v>630</v>
      </c>
      <c r="J32" s="446">
        <v>1</v>
      </c>
      <c r="K32" s="446">
        <f t="shared" si="12"/>
        <v>13.5</v>
      </c>
      <c r="L32" s="447">
        <v>4.5</v>
      </c>
      <c r="M32" s="455">
        <f t="shared" si="6"/>
        <v>7.5</v>
      </c>
      <c r="N32" s="456">
        <f t="shared" si="7"/>
        <v>2.5</v>
      </c>
      <c r="O32" s="425">
        <v>15</v>
      </c>
      <c r="P32" s="450">
        <v>1</v>
      </c>
      <c r="Q32" s="451">
        <v>1</v>
      </c>
      <c r="R32" s="425">
        <v>0</v>
      </c>
      <c r="S32" s="450">
        <v>0</v>
      </c>
      <c r="T32" s="451">
        <v>0</v>
      </c>
      <c r="U32" s="473">
        <f t="shared" si="8"/>
        <v>18</v>
      </c>
      <c r="V32" s="453">
        <f t="shared" si="9"/>
        <v>18</v>
      </c>
      <c r="W32" s="451">
        <f t="shared" si="10"/>
        <v>0</v>
      </c>
      <c r="X32" s="474">
        <f t="shared" si="11"/>
        <v>18</v>
      </c>
      <c r="AA32" s="63"/>
      <c r="AC32" s="3"/>
    </row>
    <row r="33" spans="1:29" outlineLevel="2" x14ac:dyDescent="0.2">
      <c r="A33" s="471" t="s">
        <v>74</v>
      </c>
      <c r="B33" s="430" t="s">
        <v>9</v>
      </c>
      <c r="C33" s="430" t="s">
        <v>98</v>
      </c>
      <c r="D33" s="430" t="s">
        <v>102</v>
      </c>
      <c r="E33" s="430" t="s">
        <v>103</v>
      </c>
      <c r="F33" s="430" t="s">
        <v>104</v>
      </c>
      <c r="G33" s="472">
        <v>6</v>
      </c>
      <c r="H33" s="430" t="s">
        <v>97</v>
      </c>
      <c r="I33" s="430" t="s">
        <v>630</v>
      </c>
      <c r="J33" s="446">
        <v>1</v>
      </c>
      <c r="K33" s="446">
        <f t="shared" si="12"/>
        <v>13.5</v>
      </c>
      <c r="L33" s="447">
        <v>4.5</v>
      </c>
      <c r="M33" s="455">
        <f t="shared" si="6"/>
        <v>7.5</v>
      </c>
      <c r="N33" s="456">
        <f t="shared" si="7"/>
        <v>2.5</v>
      </c>
      <c r="O33" s="425">
        <v>30</v>
      </c>
      <c r="P33" s="450">
        <v>1</v>
      </c>
      <c r="Q33" s="451">
        <v>1.5</v>
      </c>
      <c r="R33" s="425">
        <v>0</v>
      </c>
      <c r="S33" s="450">
        <v>0</v>
      </c>
      <c r="T33" s="451">
        <v>0</v>
      </c>
      <c r="U33" s="473">
        <f t="shared" si="8"/>
        <v>20.25</v>
      </c>
      <c r="V33" s="453">
        <f t="shared" si="9"/>
        <v>20.25</v>
      </c>
      <c r="W33" s="451">
        <f t="shared" si="10"/>
        <v>0</v>
      </c>
      <c r="X33" s="474">
        <f t="shared" si="11"/>
        <v>20.25</v>
      </c>
      <c r="AC33" s="3"/>
    </row>
    <row r="34" spans="1:29" outlineLevel="2" x14ac:dyDescent="0.2">
      <c r="A34" s="471" t="s">
        <v>74</v>
      </c>
      <c r="B34" s="430" t="s">
        <v>3</v>
      </c>
      <c r="C34" s="430" t="s">
        <v>98</v>
      </c>
      <c r="D34" s="430" t="s">
        <v>102</v>
      </c>
      <c r="E34" s="430" t="s">
        <v>103</v>
      </c>
      <c r="F34" s="430" t="s">
        <v>104</v>
      </c>
      <c r="G34" s="472">
        <v>6</v>
      </c>
      <c r="H34" s="430" t="s">
        <v>97</v>
      </c>
      <c r="I34" s="430" t="s">
        <v>630</v>
      </c>
      <c r="J34" s="446">
        <v>1</v>
      </c>
      <c r="K34" s="446">
        <f t="shared" si="12"/>
        <v>13.5</v>
      </c>
      <c r="L34" s="447">
        <v>4.5</v>
      </c>
      <c r="M34" s="455">
        <f t="shared" si="6"/>
        <v>7.5</v>
      </c>
      <c r="N34" s="456">
        <f t="shared" si="7"/>
        <v>2.5</v>
      </c>
      <c r="O34" s="425">
        <v>30</v>
      </c>
      <c r="P34" s="450">
        <v>1</v>
      </c>
      <c r="Q34" s="451">
        <v>1.5</v>
      </c>
      <c r="R34" s="425">
        <v>0</v>
      </c>
      <c r="S34" s="450">
        <v>0</v>
      </c>
      <c r="T34" s="451">
        <v>0</v>
      </c>
      <c r="U34" s="473">
        <f t="shared" si="8"/>
        <v>20.25</v>
      </c>
      <c r="V34" s="453">
        <f t="shared" si="9"/>
        <v>20.25</v>
      </c>
      <c r="W34" s="451">
        <f t="shared" si="10"/>
        <v>0</v>
      </c>
      <c r="X34" s="474">
        <f t="shared" si="11"/>
        <v>20.25</v>
      </c>
      <c r="AC34" s="3"/>
    </row>
    <row r="35" spans="1:29" outlineLevel="2" x14ac:dyDescent="0.2">
      <c r="A35" s="471" t="s">
        <v>74</v>
      </c>
      <c r="B35" s="430" t="s">
        <v>9</v>
      </c>
      <c r="C35" s="430" t="s">
        <v>98</v>
      </c>
      <c r="D35" s="430" t="s">
        <v>111</v>
      </c>
      <c r="E35" s="430" t="s">
        <v>112</v>
      </c>
      <c r="F35" s="430" t="s">
        <v>113</v>
      </c>
      <c r="G35" s="472">
        <v>6</v>
      </c>
      <c r="H35" s="430" t="s">
        <v>97</v>
      </c>
      <c r="I35" s="430" t="s">
        <v>630</v>
      </c>
      <c r="J35" s="446">
        <v>1</v>
      </c>
      <c r="K35" s="446">
        <f t="shared" si="12"/>
        <v>13.5</v>
      </c>
      <c r="L35" s="447">
        <v>4.5</v>
      </c>
      <c r="M35" s="455">
        <f t="shared" si="6"/>
        <v>7.5</v>
      </c>
      <c r="N35" s="456">
        <f t="shared" si="7"/>
        <v>2.5</v>
      </c>
      <c r="O35" s="425">
        <v>30</v>
      </c>
      <c r="P35" s="450">
        <v>1</v>
      </c>
      <c r="Q35" s="451">
        <v>2</v>
      </c>
      <c r="R35" s="425">
        <v>0</v>
      </c>
      <c r="S35" s="450">
        <v>0</v>
      </c>
      <c r="T35" s="451">
        <v>0</v>
      </c>
      <c r="U35" s="473">
        <f t="shared" si="8"/>
        <v>22.5</v>
      </c>
      <c r="V35" s="453">
        <f t="shared" si="9"/>
        <v>22.5</v>
      </c>
      <c r="W35" s="451">
        <f t="shared" si="10"/>
        <v>0</v>
      </c>
      <c r="X35" s="474">
        <f t="shared" si="11"/>
        <v>22.5</v>
      </c>
      <c r="AC35" s="3"/>
    </row>
    <row r="36" spans="1:29" outlineLevel="2" x14ac:dyDescent="0.2">
      <c r="A36" s="471" t="s">
        <v>74</v>
      </c>
      <c r="B36" s="430" t="s">
        <v>9</v>
      </c>
      <c r="C36" s="430" t="s">
        <v>98</v>
      </c>
      <c r="D36" s="430" t="s">
        <v>114</v>
      </c>
      <c r="E36" s="430" t="s">
        <v>115</v>
      </c>
      <c r="F36" s="430" t="s">
        <v>116</v>
      </c>
      <c r="G36" s="472">
        <v>6</v>
      </c>
      <c r="H36" s="430" t="s">
        <v>97</v>
      </c>
      <c r="I36" s="430" t="s">
        <v>630</v>
      </c>
      <c r="J36" s="446">
        <f>2/3</f>
        <v>0.66666666666666663</v>
      </c>
      <c r="K36" s="446">
        <f t="shared" si="12"/>
        <v>9</v>
      </c>
      <c r="L36" s="447">
        <f>4.5*J36</f>
        <v>3</v>
      </c>
      <c r="M36" s="455">
        <f t="shared" si="6"/>
        <v>5</v>
      </c>
      <c r="N36" s="456">
        <f t="shared" si="7"/>
        <v>1.6666666666666667</v>
      </c>
      <c r="O36" s="425">
        <v>40</v>
      </c>
      <c r="P36" s="450">
        <v>1</v>
      </c>
      <c r="Q36" s="451">
        <v>2</v>
      </c>
      <c r="R36" s="425">
        <v>0</v>
      </c>
      <c r="S36" s="450">
        <v>0</v>
      </c>
      <c r="T36" s="451">
        <v>0</v>
      </c>
      <c r="U36" s="473">
        <f t="shared" si="8"/>
        <v>15</v>
      </c>
      <c r="V36" s="453">
        <f t="shared" si="9"/>
        <v>15</v>
      </c>
      <c r="W36" s="451">
        <f t="shared" si="10"/>
        <v>0</v>
      </c>
      <c r="X36" s="474">
        <f t="shared" si="11"/>
        <v>15</v>
      </c>
      <c r="AC36" s="3"/>
    </row>
    <row r="37" spans="1:29" outlineLevel="2" x14ac:dyDescent="0.2">
      <c r="A37" s="443" t="s">
        <v>74</v>
      </c>
      <c r="B37" s="430" t="s">
        <v>24</v>
      </c>
      <c r="C37" s="430" t="s">
        <v>8</v>
      </c>
      <c r="D37" s="430" t="s">
        <v>25</v>
      </c>
      <c r="E37" s="430" t="s">
        <v>26</v>
      </c>
      <c r="F37" s="430" t="s">
        <v>27</v>
      </c>
      <c r="G37" s="472">
        <v>6</v>
      </c>
      <c r="H37" s="430" t="s">
        <v>28</v>
      </c>
      <c r="I37" s="430" t="s">
        <v>630</v>
      </c>
      <c r="J37" s="446">
        <v>0.28560000000000002</v>
      </c>
      <c r="K37" s="446">
        <f>21*J37</f>
        <v>5.9976000000000003</v>
      </c>
      <c r="L37" s="447">
        <v>10</v>
      </c>
      <c r="M37" s="455">
        <f t="shared" si="6"/>
        <v>3.3320000000000003</v>
      </c>
      <c r="N37" s="456">
        <f t="shared" si="7"/>
        <v>5.5555555555555562</v>
      </c>
      <c r="O37" s="425">
        <v>0</v>
      </c>
      <c r="P37" s="450">
        <v>0</v>
      </c>
      <c r="Q37" s="451">
        <v>0</v>
      </c>
      <c r="R37" s="425">
        <v>30</v>
      </c>
      <c r="S37" s="450">
        <v>1</v>
      </c>
      <c r="T37" s="451">
        <v>1</v>
      </c>
      <c r="U37" s="473">
        <f t="shared" si="8"/>
        <v>15.9976</v>
      </c>
      <c r="V37" s="453">
        <f t="shared" si="9"/>
        <v>0</v>
      </c>
      <c r="W37" s="451">
        <f t="shared" si="10"/>
        <v>15.9976</v>
      </c>
      <c r="X37" s="474">
        <f t="shared" si="11"/>
        <v>15.9976</v>
      </c>
      <c r="AC37" s="3"/>
    </row>
    <row r="38" spans="1:29" outlineLevel="2" x14ac:dyDescent="0.2">
      <c r="A38" s="443" t="s">
        <v>74</v>
      </c>
      <c r="B38" s="430" t="s">
        <v>9</v>
      </c>
      <c r="C38" s="430" t="s">
        <v>8</v>
      </c>
      <c r="D38" s="478" t="s">
        <v>29</v>
      </c>
      <c r="E38" s="430" t="s">
        <v>30</v>
      </c>
      <c r="F38" s="430" t="s">
        <v>31</v>
      </c>
      <c r="G38" s="472">
        <v>12</v>
      </c>
      <c r="H38" s="430" t="s">
        <v>32</v>
      </c>
      <c r="I38" s="430" t="s">
        <v>630</v>
      </c>
      <c r="J38" s="446">
        <v>1</v>
      </c>
      <c r="K38" s="446">
        <f>$Z$15</f>
        <v>0.06</v>
      </c>
      <c r="L38" s="447">
        <v>0</v>
      </c>
      <c r="M38" s="455">
        <f t="shared" si="6"/>
        <v>1.6666666666666666E-2</v>
      </c>
      <c r="N38" s="456">
        <f t="shared" si="7"/>
        <v>0</v>
      </c>
      <c r="O38" s="425">
        <v>4</v>
      </c>
      <c r="P38" s="450">
        <f>O38</f>
        <v>4</v>
      </c>
      <c r="Q38" s="451">
        <v>0</v>
      </c>
      <c r="R38" s="425">
        <v>0</v>
      </c>
      <c r="S38" s="450">
        <f>R38</f>
        <v>0</v>
      </c>
      <c r="T38" s="451">
        <v>0</v>
      </c>
      <c r="U38" s="473">
        <f t="shared" si="8"/>
        <v>0.24</v>
      </c>
      <c r="V38" s="453">
        <f t="shared" si="9"/>
        <v>0.24</v>
      </c>
      <c r="W38" s="451">
        <f t="shared" si="10"/>
        <v>0</v>
      </c>
      <c r="X38" s="474">
        <f t="shared" si="11"/>
        <v>0.24</v>
      </c>
      <c r="AC38" s="3"/>
    </row>
    <row r="39" spans="1:29" outlineLevel="2" x14ac:dyDescent="0.2">
      <c r="A39" s="471" t="s">
        <v>74</v>
      </c>
      <c r="B39" s="430" t="s">
        <v>3</v>
      </c>
      <c r="C39" s="430" t="s">
        <v>8</v>
      </c>
      <c r="D39" s="430" t="s">
        <v>29</v>
      </c>
      <c r="E39" s="430" t="s">
        <v>30</v>
      </c>
      <c r="F39" s="430" t="s">
        <v>31</v>
      </c>
      <c r="G39" s="472">
        <v>12</v>
      </c>
      <c r="H39" s="430" t="s">
        <v>32</v>
      </c>
      <c r="I39" s="430" t="s">
        <v>630</v>
      </c>
      <c r="J39" s="446">
        <v>1</v>
      </c>
      <c r="K39" s="446">
        <f>$Z$15</f>
        <v>0.06</v>
      </c>
      <c r="L39" s="447">
        <v>0</v>
      </c>
      <c r="M39" s="455">
        <f t="shared" si="6"/>
        <v>1.6666666666666666E-2</v>
      </c>
      <c r="N39" s="456">
        <f t="shared" si="7"/>
        <v>0</v>
      </c>
      <c r="O39" s="425">
        <v>5</v>
      </c>
      <c r="P39" s="450">
        <f>O39</f>
        <v>5</v>
      </c>
      <c r="Q39" s="451">
        <v>0</v>
      </c>
      <c r="R39" s="425">
        <v>3</v>
      </c>
      <c r="S39" s="450">
        <f>R39</f>
        <v>3</v>
      </c>
      <c r="T39" s="451">
        <v>0</v>
      </c>
      <c r="U39" s="473">
        <f t="shared" si="8"/>
        <v>0.48</v>
      </c>
      <c r="V39" s="453">
        <f t="shared" si="9"/>
        <v>0.3</v>
      </c>
      <c r="W39" s="451">
        <f t="shared" si="10"/>
        <v>0.18</v>
      </c>
      <c r="X39" s="474">
        <f t="shared" si="11"/>
        <v>0.48</v>
      </c>
      <c r="AC39" s="3"/>
    </row>
    <row r="40" spans="1:29" outlineLevel="1" x14ac:dyDescent="0.2">
      <c r="A40" s="471" t="s">
        <v>599</v>
      </c>
      <c r="B40" s="430"/>
      <c r="C40" s="430"/>
      <c r="D40" s="430"/>
      <c r="E40" s="430"/>
      <c r="F40" s="430"/>
      <c r="G40" s="472"/>
      <c r="H40" s="430"/>
      <c r="I40" s="430"/>
      <c r="J40" s="446"/>
      <c r="K40" s="446"/>
      <c r="L40" s="447"/>
      <c r="M40" s="455"/>
      <c r="N40" s="456"/>
      <c r="O40" s="425"/>
      <c r="P40" s="450"/>
      <c r="Q40" s="451"/>
      <c r="R40" s="425"/>
      <c r="S40" s="450"/>
      <c r="T40" s="451"/>
      <c r="U40" s="473"/>
      <c r="V40" s="453"/>
      <c r="W40" s="451"/>
      <c r="X40" s="474">
        <f>SUBTOTAL(9,X18:X39)</f>
        <v>563.11760000000015</v>
      </c>
      <c r="AC40" s="3"/>
    </row>
    <row r="41" spans="1:29" outlineLevel="2" x14ac:dyDescent="0.2">
      <c r="A41" s="443" t="s">
        <v>117</v>
      </c>
      <c r="B41" s="430" t="s">
        <v>587</v>
      </c>
      <c r="C41" s="478" t="s">
        <v>14</v>
      </c>
      <c r="D41" s="429" t="s">
        <v>653</v>
      </c>
      <c r="E41" s="430" t="s">
        <v>159</v>
      </c>
      <c r="F41" s="431" t="s">
        <v>160</v>
      </c>
      <c r="G41" s="472">
        <v>15</v>
      </c>
      <c r="H41" s="430" t="s">
        <v>151</v>
      </c>
      <c r="I41" s="430" t="s">
        <v>629</v>
      </c>
      <c r="J41" s="446">
        <v>1</v>
      </c>
      <c r="K41" s="446">
        <f>$Z$73</f>
        <v>0.4</v>
      </c>
      <c r="L41" s="447">
        <v>0</v>
      </c>
      <c r="M41" s="455">
        <f t="shared" ref="M41:M67" si="13">K41*10/3/G41</f>
        <v>8.8888888888888878E-2</v>
      </c>
      <c r="N41" s="456">
        <f t="shared" ref="N41:N67" si="14">L41*10/3/G41</f>
        <v>0</v>
      </c>
      <c r="O41" s="425">
        <v>0</v>
      </c>
      <c r="P41" s="450">
        <v>0</v>
      </c>
      <c r="Q41" s="451">
        <v>0</v>
      </c>
      <c r="R41" s="425">
        <v>0</v>
      </c>
      <c r="S41" s="450">
        <f>R41</f>
        <v>0</v>
      </c>
      <c r="T41" s="451">
        <v>0</v>
      </c>
      <c r="U41" s="473">
        <f t="shared" ref="U41:U67" si="15">K41*(P41+S41)+L41*(Q41+T41)</f>
        <v>0</v>
      </c>
      <c r="V41" s="453">
        <f t="shared" ref="V41:V67" si="16">K41*P41+L41*Q41</f>
        <v>0</v>
      </c>
      <c r="W41" s="451">
        <f t="shared" ref="W41:W67" si="17">K41*S41+L41*T41</f>
        <v>0</v>
      </c>
      <c r="X41" s="474">
        <f t="shared" ref="X41:X67" si="18">U41</f>
        <v>0</v>
      </c>
      <c r="AC41" s="3"/>
    </row>
    <row r="42" spans="1:29" outlineLevel="2" x14ac:dyDescent="0.2">
      <c r="A42" s="471" t="s">
        <v>117</v>
      </c>
      <c r="B42" s="430" t="s">
        <v>75</v>
      </c>
      <c r="C42" s="430" t="s">
        <v>56</v>
      </c>
      <c r="D42" s="430" t="s">
        <v>118</v>
      </c>
      <c r="E42" s="430" t="s">
        <v>119</v>
      </c>
      <c r="F42" s="430" t="s">
        <v>120</v>
      </c>
      <c r="G42" s="472">
        <v>6</v>
      </c>
      <c r="H42" s="430" t="s">
        <v>79</v>
      </c>
      <c r="I42" s="430" t="s">
        <v>629</v>
      </c>
      <c r="J42" s="446">
        <v>1</v>
      </c>
      <c r="K42" s="446">
        <v>6.75</v>
      </c>
      <c r="L42" s="447">
        <v>11.25</v>
      </c>
      <c r="M42" s="455">
        <f t="shared" si="13"/>
        <v>3.75</v>
      </c>
      <c r="N42" s="456">
        <f t="shared" si="14"/>
        <v>6.25</v>
      </c>
      <c r="O42" s="425">
        <v>0</v>
      </c>
      <c r="P42" s="450">
        <v>0</v>
      </c>
      <c r="Q42" s="451">
        <v>0</v>
      </c>
      <c r="R42" s="425">
        <v>40</v>
      </c>
      <c r="S42" s="450">
        <v>1</v>
      </c>
      <c r="T42" s="451">
        <v>2</v>
      </c>
      <c r="U42" s="473">
        <f t="shared" si="15"/>
        <v>29.25</v>
      </c>
      <c r="V42" s="453">
        <f t="shared" si="16"/>
        <v>0</v>
      </c>
      <c r="W42" s="451">
        <f t="shared" si="17"/>
        <v>29.25</v>
      </c>
      <c r="X42" s="474">
        <f t="shared" si="18"/>
        <v>29.25</v>
      </c>
      <c r="AC42" s="3"/>
    </row>
    <row r="43" spans="1:29" outlineLevel="2" x14ac:dyDescent="0.2">
      <c r="A43" s="471" t="s">
        <v>117</v>
      </c>
      <c r="B43" s="430" t="s">
        <v>80</v>
      </c>
      <c r="C43" s="430" t="s">
        <v>56</v>
      </c>
      <c r="D43" s="430" t="s">
        <v>118</v>
      </c>
      <c r="E43" s="430" t="s">
        <v>119</v>
      </c>
      <c r="F43" s="430" t="s">
        <v>120</v>
      </c>
      <c r="G43" s="472">
        <v>6</v>
      </c>
      <c r="H43" s="430" t="s">
        <v>79</v>
      </c>
      <c r="I43" s="430" t="s">
        <v>629</v>
      </c>
      <c r="J43" s="446">
        <v>1</v>
      </c>
      <c r="K43" s="446">
        <v>6.75</v>
      </c>
      <c r="L43" s="447">
        <v>11.25</v>
      </c>
      <c r="M43" s="455">
        <f t="shared" si="13"/>
        <v>3.75</v>
      </c>
      <c r="N43" s="456">
        <f t="shared" si="14"/>
        <v>6.25</v>
      </c>
      <c r="O43" s="425">
        <v>0</v>
      </c>
      <c r="P43" s="450">
        <v>0</v>
      </c>
      <c r="Q43" s="451">
        <v>0</v>
      </c>
      <c r="R43" s="425">
        <v>40</v>
      </c>
      <c r="S43" s="450">
        <v>1</v>
      </c>
      <c r="T43" s="451">
        <v>2</v>
      </c>
      <c r="U43" s="473">
        <f t="shared" si="15"/>
        <v>29.25</v>
      </c>
      <c r="V43" s="453">
        <f t="shared" si="16"/>
        <v>0</v>
      </c>
      <c r="W43" s="451">
        <f t="shared" si="17"/>
        <v>29.25</v>
      </c>
      <c r="X43" s="474">
        <f t="shared" si="18"/>
        <v>29.25</v>
      </c>
      <c r="AC43" s="3"/>
    </row>
    <row r="44" spans="1:29" outlineLevel="2" x14ac:dyDescent="0.2">
      <c r="A44" s="471" t="s">
        <v>117</v>
      </c>
      <c r="B44" s="430" t="s">
        <v>3</v>
      </c>
      <c r="C44" s="430" t="s">
        <v>56</v>
      </c>
      <c r="D44" s="430" t="s">
        <v>118</v>
      </c>
      <c r="E44" s="430" t="s">
        <v>119</v>
      </c>
      <c r="F44" s="430" t="s">
        <v>120</v>
      </c>
      <c r="G44" s="472">
        <v>6</v>
      </c>
      <c r="H44" s="430" t="s">
        <v>79</v>
      </c>
      <c r="I44" s="430" t="s">
        <v>629</v>
      </c>
      <c r="J44" s="446">
        <v>1</v>
      </c>
      <c r="K44" s="446">
        <v>6.75</v>
      </c>
      <c r="L44" s="447">
        <v>11.25</v>
      </c>
      <c r="M44" s="455">
        <f t="shared" si="13"/>
        <v>3.75</v>
      </c>
      <c r="N44" s="456">
        <f t="shared" si="14"/>
        <v>6.25</v>
      </c>
      <c r="O44" s="425">
        <v>0</v>
      </c>
      <c r="P44" s="450">
        <v>0</v>
      </c>
      <c r="Q44" s="451">
        <v>0</v>
      </c>
      <c r="R44" s="425">
        <v>80</v>
      </c>
      <c r="S44" s="450">
        <v>2</v>
      </c>
      <c r="T44" s="451">
        <v>4</v>
      </c>
      <c r="U44" s="473">
        <f t="shared" si="15"/>
        <v>58.5</v>
      </c>
      <c r="V44" s="453">
        <f t="shared" si="16"/>
        <v>0</v>
      </c>
      <c r="W44" s="451">
        <f t="shared" si="17"/>
        <v>58.5</v>
      </c>
      <c r="X44" s="474">
        <f t="shared" si="18"/>
        <v>58.5</v>
      </c>
      <c r="AC44" s="3"/>
    </row>
    <row r="45" spans="1:29" outlineLevel="2" x14ac:dyDescent="0.2">
      <c r="A45" s="471" t="s">
        <v>117</v>
      </c>
      <c r="B45" s="430" t="s">
        <v>9</v>
      </c>
      <c r="C45" s="430" t="s">
        <v>8</v>
      </c>
      <c r="D45" s="430" t="s">
        <v>23</v>
      </c>
      <c r="E45" s="430" t="s">
        <v>5</v>
      </c>
      <c r="F45" s="430" t="s">
        <v>6</v>
      </c>
      <c r="G45" s="472">
        <v>24</v>
      </c>
      <c r="H45" s="430" t="s">
        <v>7</v>
      </c>
      <c r="I45" s="430" t="s">
        <v>623</v>
      </c>
      <c r="J45" s="446">
        <v>1</v>
      </c>
      <c r="K45" s="446">
        <f>$Z$14</f>
        <v>0.4</v>
      </c>
      <c r="L45" s="447">
        <v>0</v>
      </c>
      <c r="M45" s="455">
        <f t="shared" si="13"/>
        <v>5.5555555555555552E-2</v>
      </c>
      <c r="N45" s="456">
        <f t="shared" si="14"/>
        <v>0</v>
      </c>
      <c r="O45" s="425">
        <v>0</v>
      </c>
      <c r="P45" s="450">
        <f>O45</f>
        <v>0</v>
      </c>
      <c r="Q45" s="451">
        <v>0</v>
      </c>
      <c r="R45" s="425">
        <v>2</v>
      </c>
      <c r="S45" s="450">
        <f>R45</f>
        <v>2</v>
      </c>
      <c r="T45" s="451">
        <v>0</v>
      </c>
      <c r="U45" s="473">
        <f t="shared" si="15"/>
        <v>0.8</v>
      </c>
      <c r="V45" s="453">
        <f t="shared" si="16"/>
        <v>0</v>
      </c>
      <c r="W45" s="451">
        <f t="shared" si="17"/>
        <v>0.8</v>
      </c>
      <c r="X45" s="474">
        <f t="shared" si="18"/>
        <v>0.8</v>
      </c>
      <c r="AC45" s="3"/>
    </row>
    <row r="46" spans="1:29" outlineLevel="2" x14ac:dyDescent="0.2">
      <c r="A46" s="471" t="s">
        <v>117</v>
      </c>
      <c r="B46" s="430" t="s">
        <v>75</v>
      </c>
      <c r="C46" s="430" t="s">
        <v>22</v>
      </c>
      <c r="D46" s="430" t="s">
        <v>121</v>
      </c>
      <c r="E46" s="430" t="s">
        <v>122</v>
      </c>
      <c r="F46" s="430" t="s">
        <v>123</v>
      </c>
      <c r="G46" s="472">
        <v>6</v>
      </c>
      <c r="H46" s="430" t="s">
        <v>13</v>
      </c>
      <c r="I46" s="430" t="s">
        <v>629</v>
      </c>
      <c r="J46" s="446">
        <v>1</v>
      </c>
      <c r="K46" s="446">
        <v>9</v>
      </c>
      <c r="L46" s="447">
        <v>9</v>
      </c>
      <c r="M46" s="455">
        <f t="shared" si="13"/>
        <v>5</v>
      </c>
      <c r="N46" s="456">
        <f t="shared" si="14"/>
        <v>5</v>
      </c>
      <c r="O46" s="425">
        <v>30</v>
      </c>
      <c r="P46" s="450">
        <v>1</v>
      </c>
      <c r="Q46" s="451">
        <v>2</v>
      </c>
      <c r="R46" s="425">
        <v>0</v>
      </c>
      <c r="S46" s="450">
        <v>0</v>
      </c>
      <c r="T46" s="451">
        <v>0</v>
      </c>
      <c r="U46" s="473">
        <f t="shared" si="15"/>
        <v>27</v>
      </c>
      <c r="V46" s="453">
        <f t="shared" si="16"/>
        <v>27</v>
      </c>
      <c r="W46" s="451">
        <f t="shared" si="17"/>
        <v>0</v>
      </c>
      <c r="X46" s="474">
        <f t="shared" si="18"/>
        <v>27</v>
      </c>
      <c r="AC46" s="3"/>
    </row>
    <row r="47" spans="1:29" outlineLevel="2" x14ac:dyDescent="0.2">
      <c r="A47" s="471" t="s">
        <v>117</v>
      </c>
      <c r="B47" s="430" t="s">
        <v>80</v>
      </c>
      <c r="C47" s="430" t="s">
        <v>22</v>
      </c>
      <c r="D47" s="430" t="s">
        <v>124</v>
      </c>
      <c r="E47" s="430" t="s">
        <v>125</v>
      </c>
      <c r="F47" s="430" t="s">
        <v>126</v>
      </c>
      <c r="G47" s="472">
        <v>6</v>
      </c>
      <c r="H47" s="430" t="s">
        <v>13</v>
      </c>
      <c r="I47" s="430" t="s">
        <v>629</v>
      </c>
      <c r="J47" s="446">
        <v>1</v>
      </c>
      <c r="K47" s="446">
        <v>4.5</v>
      </c>
      <c r="L47" s="447">
        <v>13.5</v>
      </c>
      <c r="M47" s="455">
        <f t="shared" si="13"/>
        <v>2.5</v>
      </c>
      <c r="N47" s="456">
        <f t="shared" si="14"/>
        <v>7.5</v>
      </c>
      <c r="O47" s="425">
        <v>40</v>
      </c>
      <c r="P47" s="450">
        <v>1</v>
      </c>
      <c r="Q47" s="451">
        <v>2</v>
      </c>
      <c r="R47" s="425">
        <v>0</v>
      </c>
      <c r="S47" s="450">
        <v>0</v>
      </c>
      <c r="T47" s="451">
        <v>0</v>
      </c>
      <c r="U47" s="473">
        <f t="shared" si="15"/>
        <v>31.5</v>
      </c>
      <c r="V47" s="453">
        <f t="shared" si="16"/>
        <v>31.5</v>
      </c>
      <c r="W47" s="451">
        <f t="shared" si="17"/>
        <v>0</v>
      </c>
      <c r="X47" s="474">
        <f t="shared" si="18"/>
        <v>31.5</v>
      </c>
      <c r="AC47" s="3"/>
    </row>
    <row r="48" spans="1:29" outlineLevel="2" x14ac:dyDescent="0.2">
      <c r="A48" s="471" t="s">
        <v>117</v>
      </c>
      <c r="B48" s="430" t="s">
        <v>80</v>
      </c>
      <c r="C48" s="430" t="s">
        <v>38</v>
      </c>
      <c r="D48" s="430" t="s">
        <v>127</v>
      </c>
      <c r="E48" s="430" t="s">
        <v>128</v>
      </c>
      <c r="F48" s="430" t="s">
        <v>129</v>
      </c>
      <c r="G48" s="472">
        <v>6</v>
      </c>
      <c r="H48" s="430" t="s">
        <v>13</v>
      </c>
      <c r="I48" s="430" t="s">
        <v>629</v>
      </c>
      <c r="J48" s="446">
        <v>1</v>
      </c>
      <c r="K48" s="446">
        <v>9</v>
      </c>
      <c r="L48" s="447">
        <v>9</v>
      </c>
      <c r="M48" s="455">
        <f t="shared" si="13"/>
        <v>5</v>
      </c>
      <c r="N48" s="456">
        <f t="shared" si="14"/>
        <v>5</v>
      </c>
      <c r="O48" s="425">
        <v>0</v>
      </c>
      <c r="P48" s="450">
        <v>0</v>
      </c>
      <c r="Q48" s="451">
        <v>0</v>
      </c>
      <c r="R48" s="425">
        <v>40</v>
      </c>
      <c r="S48" s="450">
        <v>1</v>
      </c>
      <c r="T48" s="451">
        <v>2</v>
      </c>
      <c r="U48" s="473">
        <f t="shared" si="15"/>
        <v>27</v>
      </c>
      <c r="V48" s="453">
        <f t="shared" si="16"/>
        <v>0</v>
      </c>
      <c r="W48" s="451">
        <f t="shared" si="17"/>
        <v>27</v>
      </c>
      <c r="X48" s="474">
        <f t="shared" si="18"/>
        <v>27</v>
      </c>
      <c r="AA48" s="63"/>
      <c r="AC48" s="3"/>
    </row>
    <row r="49" spans="1:29" outlineLevel="2" x14ac:dyDescent="0.2">
      <c r="A49" s="471" t="s">
        <v>117</v>
      </c>
      <c r="B49" s="430" t="s">
        <v>80</v>
      </c>
      <c r="C49" s="430" t="s">
        <v>38</v>
      </c>
      <c r="D49" s="430" t="s">
        <v>130</v>
      </c>
      <c r="E49" s="430" t="s">
        <v>131</v>
      </c>
      <c r="F49" s="430" t="s">
        <v>132</v>
      </c>
      <c r="G49" s="472">
        <v>6</v>
      </c>
      <c r="H49" s="430" t="s">
        <v>13</v>
      </c>
      <c r="I49" s="430" t="s">
        <v>629</v>
      </c>
      <c r="J49" s="446">
        <v>1</v>
      </c>
      <c r="K49" s="446">
        <v>9</v>
      </c>
      <c r="L49" s="447">
        <v>9</v>
      </c>
      <c r="M49" s="455">
        <f t="shared" si="13"/>
        <v>5</v>
      </c>
      <c r="N49" s="456">
        <f t="shared" si="14"/>
        <v>5</v>
      </c>
      <c r="O49" s="425">
        <v>0</v>
      </c>
      <c r="P49" s="450">
        <v>0</v>
      </c>
      <c r="Q49" s="451">
        <v>0</v>
      </c>
      <c r="R49" s="425">
        <v>40</v>
      </c>
      <c r="S49" s="450">
        <v>1</v>
      </c>
      <c r="T49" s="451">
        <v>2</v>
      </c>
      <c r="U49" s="473">
        <f t="shared" si="15"/>
        <v>27</v>
      </c>
      <c r="V49" s="453">
        <f t="shared" si="16"/>
        <v>0</v>
      </c>
      <c r="W49" s="451">
        <f t="shared" si="17"/>
        <v>27</v>
      </c>
      <c r="X49" s="474">
        <f t="shared" si="18"/>
        <v>27</v>
      </c>
      <c r="AC49" s="3"/>
    </row>
    <row r="50" spans="1:29" outlineLevel="2" x14ac:dyDescent="0.2">
      <c r="A50" s="471" t="s">
        <v>117</v>
      </c>
      <c r="B50" s="430" t="s">
        <v>80</v>
      </c>
      <c r="C50" s="430" t="s">
        <v>22</v>
      </c>
      <c r="D50" s="430" t="s">
        <v>133</v>
      </c>
      <c r="E50" s="430" t="s">
        <v>122</v>
      </c>
      <c r="F50" s="430" t="s">
        <v>134</v>
      </c>
      <c r="G50" s="472">
        <v>6</v>
      </c>
      <c r="H50" s="430" t="s">
        <v>13</v>
      </c>
      <c r="I50" s="430" t="s">
        <v>629</v>
      </c>
      <c r="J50" s="446">
        <v>1</v>
      </c>
      <c r="K50" s="446">
        <v>9</v>
      </c>
      <c r="L50" s="447">
        <v>9</v>
      </c>
      <c r="M50" s="455">
        <f t="shared" si="13"/>
        <v>5</v>
      </c>
      <c r="N50" s="456">
        <f t="shared" si="14"/>
        <v>5</v>
      </c>
      <c r="O50" s="425">
        <v>48</v>
      </c>
      <c r="P50" s="450">
        <v>1</v>
      </c>
      <c r="Q50" s="451">
        <v>4</v>
      </c>
      <c r="R50" s="425">
        <v>0</v>
      </c>
      <c r="S50" s="450">
        <v>0</v>
      </c>
      <c r="T50" s="451">
        <v>0</v>
      </c>
      <c r="U50" s="473">
        <f t="shared" si="15"/>
        <v>45</v>
      </c>
      <c r="V50" s="453">
        <f t="shared" si="16"/>
        <v>45</v>
      </c>
      <c r="W50" s="451">
        <f t="shared" si="17"/>
        <v>0</v>
      </c>
      <c r="X50" s="474">
        <f t="shared" si="18"/>
        <v>45</v>
      </c>
      <c r="AC50" s="3"/>
    </row>
    <row r="51" spans="1:29" outlineLevel="2" x14ac:dyDescent="0.2">
      <c r="A51" s="471" t="s">
        <v>117</v>
      </c>
      <c r="B51" s="430" t="s">
        <v>80</v>
      </c>
      <c r="C51" s="430" t="s">
        <v>38</v>
      </c>
      <c r="D51" s="430" t="s">
        <v>135</v>
      </c>
      <c r="E51" s="430" t="s">
        <v>136</v>
      </c>
      <c r="F51" s="430" t="s">
        <v>137</v>
      </c>
      <c r="G51" s="472">
        <v>6</v>
      </c>
      <c r="H51" s="430" t="s">
        <v>13</v>
      </c>
      <c r="I51" s="430" t="s">
        <v>629</v>
      </c>
      <c r="J51" s="446">
        <v>1</v>
      </c>
      <c r="K51" s="446">
        <v>4.5</v>
      </c>
      <c r="L51" s="447">
        <v>13.5</v>
      </c>
      <c r="M51" s="455">
        <f t="shared" si="13"/>
        <v>2.5</v>
      </c>
      <c r="N51" s="456">
        <f t="shared" si="14"/>
        <v>7.5</v>
      </c>
      <c r="O51" s="425">
        <v>0</v>
      </c>
      <c r="P51" s="450">
        <v>0</v>
      </c>
      <c r="Q51" s="451">
        <v>0</v>
      </c>
      <c r="R51" s="425">
        <v>60</v>
      </c>
      <c r="S51" s="450">
        <v>1</v>
      </c>
      <c r="T51" s="451">
        <v>3</v>
      </c>
      <c r="U51" s="473">
        <f t="shared" si="15"/>
        <v>45</v>
      </c>
      <c r="V51" s="453">
        <f t="shared" si="16"/>
        <v>0</v>
      </c>
      <c r="W51" s="451">
        <f t="shared" si="17"/>
        <v>45</v>
      </c>
      <c r="X51" s="474">
        <f t="shared" si="18"/>
        <v>45</v>
      </c>
      <c r="AC51" s="3"/>
    </row>
    <row r="52" spans="1:29" outlineLevel="2" x14ac:dyDescent="0.2">
      <c r="A52" s="471" t="s">
        <v>117</v>
      </c>
      <c r="B52" s="430" t="s">
        <v>80</v>
      </c>
      <c r="C52" s="430" t="s">
        <v>8</v>
      </c>
      <c r="D52" s="430" t="s">
        <v>138</v>
      </c>
      <c r="E52" s="430" t="s">
        <v>5</v>
      </c>
      <c r="F52" s="430" t="s">
        <v>6</v>
      </c>
      <c r="G52" s="472">
        <v>24</v>
      </c>
      <c r="H52" s="430" t="s">
        <v>7</v>
      </c>
      <c r="I52" s="430" t="s">
        <v>623</v>
      </c>
      <c r="J52" s="446">
        <v>1</v>
      </c>
      <c r="K52" s="446">
        <f>$Z$14</f>
        <v>0.4</v>
      </c>
      <c r="L52" s="447">
        <v>0</v>
      </c>
      <c r="M52" s="455">
        <f t="shared" si="13"/>
        <v>5.5555555555555552E-2</v>
      </c>
      <c r="N52" s="456">
        <f t="shared" si="14"/>
        <v>0</v>
      </c>
      <c r="O52" s="425">
        <v>1</v>
      </c>
      <c r="P52" s="450">
        <f>O52</f>
        <v>1</v>
      </c>
      <c r="Q52" s="451">
        <v>0</v>
      </c>
      <c r="R52" s="425">
        <v>5</v>
      </c>
      <c r="S52" s="450">
        <f>R52</f>
        <v>5</v>
      </c>
      <c r="T52" s="451">
        <v>0</v>
      </c>
      <c r="U52" s="473">
        <f t="shared" si="15"/>
        <v>2.4000000000000004</v>
      </c>
      <c r="V52" s="453">
        <f t="shared" si="16"/>
        <v>0.4</v>
      </c>
      <c r="W52" s="451">
        <f t="shared" si="17"/>
        <v>2</v>
      </c>
      <c r="X52" s="474">
        <f t="shared" si="18"/>
        <v>2.4000000000000004</v>
      </c>
      <c r="Y52" s="64"/>
      <c r="AC52" s="3"/>
    </row>
    <row r="53" spans="1:29" outlineLevel="2" x14ac:dyDescent="0.2">
      <c r="A53" s="471" t="s">
        <v>117</v>
      </c>
      <c r="B53" s="430" t="s">
        <v>80</v>
      </c>
      <c r="C53" s="430" t="s">
        <v>98</v>
      </c>
      <c r="D53" s="430" t="s">
        <v>139</v>
      </c>
      <c r="E53" s="430" t="s">
        <v>140</v>
      </c>
      <c r="F53" s="430" t="s">
        <v>141</v>
      </c>
      <c r="G53" s="472">
        <v>6</v>
      </c>
      <c r="H53" s="430" t="s">
        <v>97</v>
      </c>
      <c r="I53" s="430" t="s">
        <v>630</v>
      </c>
      <c r="J53" s="446">
        <v>1</v>
      </c>
      <c r="K53" s="446">
        <f>(4.5+$Z$18)*J53</f>
        <v>9</v>
      </c>
      <c r="L53" s="447">
        <v>9</v>
      </c>
      <c r="M53" s="455">
        <f t="shared" si="13"/>
        <v>5</v>
      </c>
      <c r="N53" s="456">
        <f t="shared" si="14"/>
        <v>5</v>
      </c>
      <c r="O53" s="425">
        <v>20</v>
      </c>
      <c r="P53" s="450">
        <v>1</v>
      </c>
      <c r="Q53" s="451">
        <v>1</v>
      </c>
      <c r="R53" s="425">
        <v>0</v>
      </c>
      <c r="S53" s="450">
        <v>0</v>
      </c>
      <c r="T53" s="451">
        <v>0</v>
      </c>
      <c r="U53" s="473">
        <f t="shared" si="15"/>
        <v>18</v>
      </c>
      <c r="V53" s="453">
        <f t="shared" si="16"/>
        <v>18</v>
      </c>
      <c r="W53" s="451">
        <f t="shared" si="17"/>
        <v>0</v>
      </c>
      <c r="X53" s="474">
        <f t="shared" si="18"/>
        <v>18</v>
      </c>
      <c r="AC53" s="3"/>
    </row>
    <row r="54" spans="1:29" outlineLevel="2" x14ac:dyDescent="0.2">
      <c r="A54" s="471" t="s">
        <v>117</v>
      </c>
      <c r="B54" s="430" t="s">
        <v>80</v>
      </c>
      <c r="C54" s="430" t="s">
        <v>98</v>
      </c>
      <c r="D54" s="430" t="s">
        <v>142</v>
      </c>
      <c r="E54" s="430" t="s">
        <v>143</v>
      </c>
      <c r="F54" s="430" t="s">
        <v>144</v>
      </c>
      <c r="G54" s="472">
        <v>6</v>
      </c>
      <c r="H54" s="430" t="s">
        <v>97</v>
      </c>
      <c r="I54" s="430" t="s">
        <v>630</v>
      </c>
      <c r="J54" s="446">
        <v>1</v>
      </c>
      <c r="K54" s="446">
        <f>(4.5+$Z$18)*J54</f>
        <v>9</v>
      </c>
      <c r="L54" s="447">
        <v>9</v>
      </c>
      <c r="M54" s="455">
        <f t="shared" si="13"/>
        <v>5</v>
      </c>
      <c r="N54" s="456">
        <f t="shared" si="14"/>
        <v>5</v>
      </c>
      <c r="O54" s="425">
        <v>20</v>
      </c>
      <c r="P54" s="450">
        <v>1</v>
      </c>
      <c r="Q54" s="451">
        <v>1</v>
      </c>
      <c r="R54" s="425">
        <v>0</v>
      </c>
      <c r="S54" s="450">
        <v>0</v>
      </c>
      <c r="T54" s="451">
        <v>0</v>
      </c>
      <c r="U54" s="473">
        <f t="shared" si="15"/>
        <v>18</v>
      </c>
      <c r="V54" s="453">
        <f t="shared" si="16"/>
        <v>18</v>
      </c>
      <c r="W54" s="451">
        <f t="shared" si="17"/>
        <v>0</v>
      </c>
      <c r="X54" s="474">
        <f t="shared" si="18"/>
        <v>18</v>
      </c>
      <c r="AC54" s="3"/>
    </row>
    <row r="55" spans="1:29" outlineLevel="2" x14ac:dyDescent="0.2">
      <c r="A55" s="443" t="s">
        <v>117</v>
      </c>
      <c r="B55" s="430" t="s">
        <v>9</v>
      </c>
      <c r="C55" s="430" t="s">
        <v>98</v>
      </c>
      <c r="D55" s="430" t="s">
        <v>145</v>
      </c>
      <c r="E55" s="430" t="s">
        <v>146</v>
      </c>
      <c r="F55" s="430" t="s">
        <v>147</v>
      </c>
      <c r="G55" s="472">
        <v>6</v>
      </c>
      <c r="H55" s="430" t="s">
        <v>97</v>
      </c>
      <c r="I55" s="430" t="s">
        <v>630</v>
      </c>
      <c r="J55" s="446">
        <v>1</v>
      </c>
      <c r="K55" s="446">
        <f>(9+$Z$18)*J55</f>
        <v>13.5</v>
      </c>
      <c r="L55" s="447">
        <f>4.5*J55</f>
        <v>4.5</v>
      </c>
      <c r="M55" s="455">
        <f t="shared" si="13"/>
        <v>7.5</v>
      </c>
      <c r="N55" s="456">
        <f t="shared" si="14"/>
        <v>2.5</v>
      </c>
      <c r="O55" s="425">
        <v>20</v>
      </c>
      <c r="P55" s="450">
        <v>1</v>
      </c>
      <c r="Q55" s="451">
        <v>1</v>
      </c>
      <c r="R55" s="425">
        <v>0</v>
      </c>
      <c r="S55" s="450">
        <v>0</v>
      </c>
      <c r="T55" s="451">
        <v>0</v>
      </c>
      <c r="U55" s="473">
        <f t="shared" si="15"/>
        <v>18</v>
      </c>
      <c r="V55" s="453">
        <f t="shared" si="16"/>
        <v>18</v>
      </c>
      <c r="W55" s="451">
        <f t="shared" si="17"/>
        <v>0</v>
      </c>
      <c r="X55" s="474">
        <f t="shared" si="18"/>
        <v>18</v>
      </c>
      <c r="AC55" s="3"/>
    </row>
    <row r="56" spans="1:29" outlineLevel="2" x14ac:dyDescent="0.2">
      <c r="A56" s="443" t="s">
        <v>117</v>
      </c>
      <c r="B56" s="430" t="s">
        <v>24</v>
      </c>
      <c r="C56" s="430" t="s">
        <v>8</v>
      </c>
      <c r="D56" s="430" t="s">
        <v>25</v>
      </c>
      <c r="E56" s="430" t="s">
        <v>26</v>
      </c>
      <c r="F56" s="430" t="s">
        <v>27</v>
      </c>
      <c r="G56" s="472">
        <v>6</v>
      </c>
      <c r="H56" s="430" t="s">
        <v>28</v>
      </c>
      <c r="I56" s="430" t="s">
        <v>630</v>
      </c>
      <c r="J56" s="446">
        <v>0.1429</v>
      </c>
      <c r="K56" s="446">
        <f>21*J56</f>
        <v>3.0009000000000001</v>
      </c>
      <c r="L56" s="447">
        <v>6</v>
      </c>
      <c r="M56" s="455">
        <f t="shared" si="13"/>
        <v>1.6671666666666667</v>
      </c>
      <c r="N56" s="456">
        <f t="shared" si="14"/>
        <v>3.3333333333333335</v>
      </c>
      <c r="O56" s="425">
        <v>0</v>
      </c>
      <c r="P56" s="450">
        <v>0</v>
      </c>
      <c r="Q56" s="451">
        <v>0</v>
      </c>
      <c r="R56" s="425">
        <v>30</v>
      </c>
      <c r="S56" s="450">
        <v>1</v>
      </c>
      <c r="T56" s="451">
        <v>1</v>
      </c>
      <c r="U56" s="473">
        <f t="shared" si="15"/>
        <v>9.0008999999999997</v>
      </c>
      <c r="V56" s="453">
        <f t="shared" si="16"/>
        <v>0</v>
      </c>
      <c r="W56" s="451">
        <f t="shared" si="17"/>
        <v>9.0008999999999997</v>
      </c>
      <c r="X56" s="474">
        <f t="shared" si="18"/>
        <v>9.0008999999999997</v>
      </c>
      <c r="AC56" s="3"/>
    </row>
    <row r="57" spans="1:29" outlineLevel="2" x14ac:dyDescent="0.2">
      <c r="A57" s="443" t="s">
        <v>117</v>
      </c>
      <c r="B57" s="430" t="s">
        <v>34</v>
      </c>
      <c r="C57" s="430" t="s">
        <v>8</v>
      </c>
      <c r="D57" s="430" t="s">
        <v>69</v>
      </c>
      <c r="E57" s="430" t="s">
        <v>5</v>
      </c>
      <c r="F57" s="430" t="s">
        <v>6</v>
      </c>
      <c r="G57" s="472">
        <v>18</v>
      </c>
      <c r="H57" s="430" t="s">
        <v>7</v>
      </c>
      <c r="I57" s="430" t="s">
        <v>623</v>
      </c>
      <c r="J57" s="446">
        <v>1</v>
      </c>
      <c r="K57" s="446">
        <f>$Z$14</f>
        <v>0.4</v>
      </c>
      <c r="L57" s="447">
        <v>0</v>
      </c>
      <c r="M57" s="455">
        <f t="shared" si="13"/>
        <v>7.407407407407407E-2</v>
      </c>
      <c r="N57" s="456">
        <f t="shared" si="14"/>
        <v>0</v>
      </c>
      <c r="O57" s="425">
        <v>0</v>
      </c>
      <c r="P57" s="450">
        <f>O57</f>
        <v>0</v>
      </c>
      <c r="Q57" s="451">
        <v>0</v>
      </c>
      <c r="R57" s="425">
        <v>1</v>
      </c>
      <c r="S57" s="450">
        <f>R57</f>
        <v>1</v>
      </c>
      <c r="T57" s="451">
        <v>0</v>
      </c>
      <c r="U57" s="473">
        <f t="shared" si="15"/>
        <v>0.4</v>
      </c>
      <c r="V57" s="453">
        <f t="shared" si="16"/>
        <v>0</v>
      </c>
      <c r="W57" s="451">
        <f t="shared" si="17"/>
        <v>0.4</v>
      </c>
      <c r="X57" s="474">
        <f t="shared" si="18"/>
        <v>0.4</v>
      </c>
      <c r="AC57" s="3"/>
    </row>
    <row r="58" spans="1:29" outlineLevel="2" x14ac:dyDescent="0.2">
      <c r="A58" s="471" t="s">
        <v>117</v>
      </c>
      <c r="B58" s="430" t="s">
        <v>70</v>
      </c>
      <c r="C58" s="430" t="s">
        <v>43</v>
      </c>
      <c r="D58" s="430" t="s">
        <v>148</v>
      </c>
      <c r="E58" s="430" t="s">
        <v>149</v>
      </c>
      <c r="F58" s="430" t="s">
        <v>150</v>
      </c>
      <c r="G58" s="472">
        <v>5</v>
      </c>
      <c r="H58" s="430" t="s">
        <v>151</v>
      </c>
      <c r="I58" s="430" t="s">
        <v>629</v>
      </c>
      <c r="J58" s="446">
        <v>1</v>
      </c>
      <c r="K58" s="446">
        <v>4.5</v>
      </c>
      <c r="L58" s="447">
        <v>9</v>
      </c>
      <c r="M58" s="455">
        <f t="shared" si="13"/>
        <v>3</v>
      </c>
      <c r="N58" s="456">
        <f t="shared" si="14"/>
        <v>6</v>
      </c>
      <c r="O58" s="425">
        <v>20</v>
      </c>
      <c r="P58" s="450">
        <v>1</v>
      </c>
      <c r="Q58" s="451">
        <v>2</v>
      </c>
      <c r="R58" s="425">
        <v>0</v>
      </c>
      <c r="S58" s="450">
        <v>0</v>
      </c>
      <c r="T58" s="451">
        <v>0</v>
      </c>
      <c r="U58" s="473">
        <f t="shared" si="15"/>
        <v>22.5</v>
      </c>
      <c r="V58" s="453">
        <f t="shared" si="16"/>
        <v>22.5</v>
      </c>
      <c r="W58" s="451">
        <f t="shared" si="17"/>
        <v>0</v>
      </c>
      <c r="X58" s="474">
        <f t="shared" si="18"/>
        <v>22.5</v>
      </c>
      <c r="AC58" s="3"/>
    </row>
    <row r="59" spans="1:29" outlineLevel="2" x14ac:dyDescent="0.2">
      <c r="A59" s="471" t="s">
        <v>117</v>
      </c>
      <c r="B59" s="430" t="s">
        <v>70</v>
      </c>
      <c r="C59" s="430" t="s">
        <v>14</v>
      </c>
      <c r="D59" s="430" t="s">
        <v>152</v>
      </c>
      <c r="E59" s="430" t="s">
        <v>153</v>
      </c>
      <c r="F59" s="430" t="s">
        <v>154</v>
      </c>
      <c r="G59" s="472">
        <v>5</v>
      </c>
      <c r="H59" s="430" t="s">
        <v>151</v>
      </c>
      <c r="I59" s="430" t="s">
        <v>629</v>
      </c>
      <c r="J59" s="446">
        <v>1</v>
      </c>
      <c r="K59" s="446">
        <v>4.5</v>
      </c>
      <c r="L59" s="447">
        <v>9</v>
      </c>
      <c r="M59" s="455">
        <f t="shared" si="13"/>
        <v>3</v>
      </c>
      <c r="N59" s="456">
        <f t="shared" si="14"/>
        <v>6</v>
      </c>
      <c r="O59" s="425">
        <v>0</v>
      </c>
      <c r="P59" s="450">
        <v>0</v>
      </c>
      <c r="Q59" s="451">
        <v>0</v>
      </c>
      <c r="R59" s="425">
        <v>20</v>
      </c>
      <c r="S59" s="450">
        <v>1</v>
      </c>
      <c r="T59" s="451">
        <v>2</v>
      </c>
      <c r="U59" s="473">
        <f t="shared" si="15"/>
        <v>22.5</v>
      </c>
      <c r="V59" s="453">
        <f t="shared" si="16"/>
        <v>0</v>
      </c>
      <c r="W59" s="451">
        <f t="shared" si="17"/>
        <v>22.5</v>
      </c>
      <c r="X59" s="474">
        <f t="shared" si="18"/>
        <v>22.5</v>
      </c>
      <c r="AC59" s="3"/>
    </row>
    <row r="60" spans="1:29" outlineLevel="2" x14ac:dyDescent="0.2">
      <c r="A60" s="471" t="s">
        <v>117</v>
      </c>
      <c r="B60" s="430" t="s">
        <v>70</v>
      </c>
      <c r="C60" s="430" t="s">
        <v>14</v>
      </c>
      <c r="D60" s="430" t="s">
        <v>155</v>
      </c>
      <c r="E60" s="430" t="s">
        <v>156</v>
      </c>
      <c r="F60" s="430" t="s">
        <v>157</v>
      </c>
      <c r="G60" s="472">
        <v>5</v>
      </c>
      <c r="H60" s="430" t="s">
        <v>151</v>
      </c>
      <c r="I60" s="430" t="s">
        <v>629</v>
      </c>
      <c r="J60" s="446">
        <v>0.5</v>
      </c>
      <c r="K60" s="446">
        <f>4.5*J60</f>
        <v>2.25</v>
      </c>
      <c r="L60" s="447">
        <f>9*J60</f>
        <v>4.5</v>
      </c>
      <c r="M60" s="455">
        <f t="shared" si="13"/>
        <v>1.5</v>
      </c>
      <c r="N60" s="456">
        <f t="shared" si="14"/>
        <v>3</v>
      </c>
      <c r="O60" s="425">
        <v>0</v>
      </c>
      <c r="P60" s="450">
        <v>0</v>
      </c>
      <c r="Q60" s="451">
        <v>0</v>
      </c>
      <c r="R60" s="425">
        <v>20</v>
      </c>
      <c r="S60" s="450">
        <v>1</v>
      </c>
      <c r="T60" s="451">
        <v>2</v>
      </c>
      <c r="U60" s="473">
        <f t="shared" si="15"/>
        <v>11.25</v>
      </c>
      <c r="V60" s="453">
        <f t="shared" si="16"/>
        <v>0</v>
      </c>
      <c r="W60" s="451">
        <f t="shared" si="17"/>
        <v>11.25</v>
      </c>
      <c r="X60" s="474">
        <f t="shared" si="18"/>
        <v>11.25</v>
      </c>
      <c r="Y60" s="54"/>
      <c r="Z60" s="54"/>
      <c r="AA60" s="213"/>
      <c r="AC60" s="3"/>
    </row>
    <row r="61" spans="1:29" outlineLevel="2" x14ac:dyDescent="0.2">
      <c r="A61" s="471" t="s">
        <v>117</v>
      </c>
      <c r="B61" s="430" t="s">
        <v>70</v>
      </c>
      <c r="C61" s="430" t="s">
        <v>18</v>
      </c>
      <c r="D61" s="430" t="s">
        <v>158</v>
      </c>
      <c r="E61" s="430" t="s">
        <v>159</v>
      </c>
      <c r="F61" s="430" t="s">
        <v>160</v>
      </c>
      <c r="G61" s="472">
        <v>15</v>
      </c>
      <c r="H61" s="430" t="s">
        <v>7</v>
      </c>
      <c r="I61" s="430" t="s">
        <v>624</v>
      </c>
      <c r="J61" s="446">
        <v>1</v>
      </c>
      <c r="K61" s="446">
        <f>$Z$20</f>
        <v>0.4</v>
      </c>
      <c r="L61" s="447">
        <v>0</v>
      </c>
      <c r="M61" s="455">
        <f t="shared" si="13"/>
        <v>8.8888888888888878E-2</v>
      </c>
      <c r="N61" s="456">
        <f t="shared" si="14"/>
        <v>0</v>
      </c>
      <c r="O61" s="425">
        <v>4</v>
      </c>
      <c r="P61" s="450">
        <f>O61</f>
        <v>4</v>
      </c>
      <c r="Q61" s="451">
        <v>0</v>
      </c>
      <c r="R61" s="425">
        <v>1</v>
      </c>
      <c r="S61" s="450">
        <f t="shared" ref="S61:S67" si="19">R61</f>
        <v>1</v>
      </c>
      <c r="T61" s="451">
        <v>0</v>
      </c>
      <c r="U61" s="473">
        <f t="shared" si="15"/>
        <v>2</v>
      </c>
      <c r="V61" s="453">
        <f t="shared" si="16"/>
        <v>1.6</v>
      </c>
      <c r="W61" s="451">
        <f t="shared" si="17"/>
        <v>0.4</v>
      </c>
      <c r="X61" s="474">
        <f t="shared" si="18"/>
        <v>2</v>
      </c>
      <c r="AC61" s="3"/>
    </row>
    <row r="62" spans="1:29" outlineLevel="2" x14ac:dyDescent="0.2">
      <c r="A62" s="471" t="s">
        <v>117</v>
      </c>
      <c r="B62" s="430" t="s">
        <v>70</v>
      </c>
      <c r="C62" s="430" t="s">
        <v>18</v>
      </c>
      <c r="D62" s="430" t="s">
        <v>161</v>
      </c>
      <c r="E62" s="430" t="s">
        <v>162</v>
      </c>
      <c r="F62" s="430" t="s">
        <v>163</v>
      </c>
      <c r="G62" s="472">
        <v>5</v>
      </c>
      <c r="H62" s="430" t="s">
        <v>28</v>
      </c>
      <c r="I62" s="430" t="s">
        <v>630</v>
      </c>
      <c r="J62" s="446">
        <v>1</v>
      </c>
      <c r="K62" s="446">
        <f>(9+$Z$18)*J62</f>
        <v>13.5</v>
      </c>
      <c r="L62" s="447">
        <v>4.5</v>
      </c>
      <c r="M62" s="455">
        <f t="shared" si="13"/>
        <v>9</v>
      </c>
      <c r="N62" s="456">
        <f t="shared" si="14"/>
        <v>3</v>
      </c>
      <c r="O62" s="425">
        <v>12</v>
      </c>
      <c r="P62" s="450">
        <v>1</v>
      </c>
      <c r="Q62" s="451">
        <v>1</v>
      </c>
      <c r="R62" s="425">
        <v>0</v>
      </c>
      <c r="S62" s="450">
        <f t="shared" si="19"/>
        <v>0</v>
      </c>
      <c r="T62" s="451">
        <v>0</v>
      </c>
      <c r="U62" s="473">
        <f t="shared" si="15"/>
        <v>18</v>
      </c>
      <c r="V62" s="453">
        <f t="shared" si="16"/>
        <v>18</v>
      </c>
      <c r="W62" s="451">
        <f t="shared" si="17"/>
        <v>0</v>
      </c>
      <c r="X62" s="474">
        <f t="shared" si="18"/>
        <v>18</v>
      </c>
      <c r="AC62" s="3"/>
    </row>
    <row r="63" spans="1:29" outlineLevel="2" x14ac:dyDescent="0.2">
      <c r="A63" s="471" t="s">
        <v>117</v>
      </c>
      <c r="B63" s="430" t="s">
        <v>70</v>
      </c>
      <c r="C63" s="430" t="s">
        <v>18</v>
      </c>
      <c r="D63" s="430" t="s">
        <v>164</v>
      </c>
      <c r="E63" s="430" t="s">
        <v>165</v>
      </c>
      <c r="F63" s="430" t="s">
        <v>166</v>
      </c>
      <c r="G63" s="472">
        <v>5</v>
      </c>
      <c r="H63" s="430" t="s">
        <v>28</v>
      </c>
      <c r="I63" s="430" t="s">
        <v>630</v>
      </c>
      <c r="J63" s="446">
        <v>1</v>
      </c>
      <c r="K63" s="446">
        <f>(4.5+$Z$18)*J63</f>
        <v>9</v>
      </c>
      <c r="L63" s="447">
        <v>9</v>
      </c>
      <c r="M63" s="455">
        <f t="shared" si="13"/>
        <v>6</v>
      </c>
      <c r="N63" s="456">
        <f t="shared" si="14"/>
        <v>6</v>
      </c>
      <c r="O63" s="425">
        <v>12</v>
      </c>
      <c r="P63" s="450">
        <v>1</v>
      </c>
      <c r="Q63" s="451">
        <v>1</v>
      </c>
      <c r="R63" s="425">
        <v>0</v>
      </c>
      <c r="S63" s="450">
        <f t="shared" si="19"/>
        <v>0</v>
      </c>
      <c r="T63" s="451">
        <v>0</v>
      </c>
      <c r="U63" s="473">
        <f t="shared" si="15"/>
        <v>18</v>
      </c>
      <c r="V63" s="453">
        <f t="shared" si="16"/>
        <v>18</v>
      </c>
      <c r="W63" s="451">
        <f t="shared" si="17"/>
        <v>0</v>
      </c>
      <c r="X63" s="474">
        <f t="shared" si="18"/>
        <v>18</v>
      </c>
      <c r="AC63" s="3"/>
    </row>
    <row r="64" spans="1:29" outlineLevel="2" x14ac:dyDescent="0.2">
      <c r="A64" s="443" t="s">
        <v>117</v>
      </c>
      <c r="B64" s="430" t="s">
        <v>70</v>
      </c>
      <c r="C64" s="430" t="s">
        <v>18</v>
      </c>
      <c r="D64" s="478" t="s">
        <v>634</v>
      </c>
      <c r="E64" s="430" t="s">
        <v>632</v>
      </c>
      <c r="F64" s="430" t="s">
        <v>633</v>
      </c>
      <c r="G64" s="472">
        <v>5</v>
      </c>
      <c r="H64" s="430" t="s">
        <v>28</v>
      </c>
      <c r="I64" s="430" t="s">
        <v>630</v>
      </c>
      <c r="J64" s="446">
        <v>0.5</v>
      </c>
      <c r="K64" s="446">
        <f>(9+$Z$18)*J64</f>
        <v>6.75</v>
      </c>
      <c r="L64" s="447">
        <f>4.5*J64</f>
        <v>2.25</v>
      </c>
      <c r="M64" s="455">
        <f t="shared" si="13"/>
        <v>4.5</v>
      </c>
      <c r="N64" s="456">
        <f t="shared" si="14"/>
        <v>1.5</v>
      </c>
      <c r="O64" s="425">
        <v>12</v>
      </c>
      <c r="P64" s="450">
        <v>1</v>
      </c>
      <c r="Q64" s="451">
        <v>1</v>
      </c>
      <c r="R64" s="425">
        <v>0</v>
      </c>
      <c r="S64" s="450">
        <f t="shared" si="19"/>
        <v>0</v>
      </c>
      <c r="T64" s="451">
        <v>0</v>
      </c>
      <c r="U64" s="473">
        <f t="shared" si="15"/>
        <v>9</v>
      </c>
      <c r="V64" s="453">
        <f t="shared" si="16"/>
        <v>9</v>
      </c>
      <c r="W64" s="451">
        <f t="shared" si="17"/>
        <v>0</v>
      </c>
      <c r="X64" s="474">
        <f t="shared" si="18"/>
        <v>9</v>
      </c>
      <c r="AC64" s="3"/>
    </row>
    <row r="65" spans="1:29" outlineLevel="2" x14ac:dyDescent="0.2">
      <c r="A65" s="443" t="s">
        <v>117</v>
      </c>
      <c r="B65" s="430" t="s">
        <v>9</v>
      </c>
      <c r="C65" s="430" t="s">
        <v>8</v>
      </c>
      <c r="D65" s="430" t="s">
        <v>29</v>
      </c>
      <c r="E65" s="430" t="s">
        <v>30</v>
      </c>
      <c r="F65" s="430" t="s">
        <v>31</v>
      </c>
      <c r="G65" s="472">
        <v>12</v>
      </c>
      <c r="H65" s="430" t="s">
        <v>32</v>
      </c>
      <c r="I65" s="430" t="s">
        <v>630</v>
      </c>
      <c r="J65" s="446">
        <v>1</v>
      </c>
      <c r="K65" s="446">
        <f>$Z$15</f>
        <v>0.06</v>
      </c>
      <c r="L65" s="447">
        <v>0</v>
      </c>
      <c r="M65" s="455">
        <f t="shared" si="13"/>
        <v>1.6666666666666666E-2</v>
      </c>
      <c r="N65" s="456">
        <f t="shared" si="14"/>
        <v>0</v>
      </c>
      <c r="O65" s="425">
        <v>2</v>
      </c>
      <c r="P65" s="450">
        <f>O65</f>
        <v>2</v>
      </c>
      <c r="Q65" s="451">
        <v>0</v>
      </c>
      <c r="R65" s="425">
        <v>0</v>
      </c>
      <c r="S65" s="450">
        <f t="shared" si="19"/>
        <v>0</v>
      </c>
      <c r="T65" s="451">
        <v>0</v>
      </c>
      <c r="U65" s="473">
        <f t="shared" si="15"/>
        <v>0.12</v>
      </c>
      <c r="V65" s="453">
        <f t="shared" si="16"/>
        <v>0.12</v>
      </c>
      <c r="W65" s="451">
        <f t="shared" si="17"/>
        <v>0</v>
      </c>
      <c r="X65" s="474">
        <f t="shared" si="18"/>
        <v>0.12</v>
      </c>
      <c r="Y65" s="64"/>
      <c r="AC65" s="3"/>
    </row>
    <row r="66" spans="1:29" outlineLevel="2" x14ac:dyDescent="0.2">
      <c r="A66" s="471" t="s">
        <v>117</v>
      </c>
      <c r="B66" s="430" t="s">
        <v>80</v>
      </c>
      <c r="C66" s="430" t="s">
        <v>8</v>
      </c>
      <c r="D66" s="430" t="s">
        <v>29</v>
      </c>
      <c r="E66" s="430" t="s">
        <v>30</v>
      </c>
      <c r="F66" s="430" t="s">
        <v>31</v>
      </c>
      <c r="G66" s="472">
        <v>12</v>
      </c>
      <c r="H66" s="430" t="s">
        <v>32</v>
      </c>
      <c r="I66" s="430" t="s">
        <v>630</v>
      </c>
      <c r="J66" s="446">
        <v>1</v>
      </c>
      <c r="K66" s="446">
        <f>$Z$15</f>
        <v>0.06</v>
      </c>
      <c r="L66" s="447">
        <v>0</v>
      </c>
      <c r="M66" s="455">
        <f t="shared" si="13"/>
        <v>1.6666666666666666E-2</v>
      </c>
      <c r="N66" s="456">
        <f t="shared" si="14"/>
        <v>0</v>
      </c>
      <c r="O66" s="425">
        <v>2</v>
      </c>
      <c r="P66" s="450">
        <f>O66</f>
        <v>2</v>
      </c>
      <c r="Q66" s="451">
        <v>0</v>
      </c>
      <c r="R66" s="425">
        <v>2</v>
      </c>
      <c r="S66" s="450">
        <f t="shared" si="19"/>
        <v>2</v>
      </c>
      <c r="T66" s="451">
        <v>0</v>
      </c>
      <c r="U66" s="473">
        <f t="shared" si="15"/>
        <v>0.24</v>
      </c>
      <c r="V66" s="453">
        <f t="shared" si="16"/>
        <v>0.12</v>
      </c>
      <c r="W66" s="451">
        <f t="shared" si="17"/>
        <v>0.12</v>
      </c>
      <c r="X66" s="474">
        <f t="shared" si="18"/>
        <v>0.24</v>
      </c>
      <c r="Y66" s="64"/>
      <c r="AC66" s="3"/>
    </row>
    <row r="67" spans="1:29" outlineLevel="2" x14ac:dyDescent="0.2">
      <c r="A67" s="443" t="s">
        <v>117</v>
      </c>
      <c r="B67" s="430" t="s">
        <v>3</v>
      </c>
      <c r="C67" s="430" t="s">
        <v>8</v>
      </c>
      <c r="D67" s="430" t="s">
        <v>29</v>
      </c>
      <c r="E67" s="430" t="s">
        <v>30</v>
      </c>
      <c r="F67" s="430" t="s">
        <v>31</v>
      </c>
      <c r="G67" s="472">
        <v>12</v>
      </c>
      <c r="H67" s="430" t="s">
        <v>32</v>
      </c>
      <c r="I67" s="430" t="s">
        <v>630</v>
      </c>
      <c r="J67" s="446">
        <v>1</v>
      </c>
      <c r="K67" s="446">
        <f>$Z$15</f>
        <v>0.06</v>
      </c>
      <c r="L67" s="447">
        <v>0</v>
      </c>
      <c r="M67" s="455">
        <f t="shared" si="13"/>
        <v>1.6666666666666666E-2</v>
      </c>
      <c r="N67" s="456">
        <f t="shared" si="14"/>
        <v>0</v>
      </c>
      <c r="O67" s="425">
        <v>0</v>
      </c>
      <c r="P67" s="450">
        <f>O67</f>
        <v>0</v>
      </c>
      <c r="Q67" s="451">
        <v>0</v>
      </c>
      <c r="R67" s="425">
        <v>2</v>
      </c>
      <c r="S67" s="450">
        <f t="shared" si="19"/>
        <v>2</v>
      </c>
      <c r="T67" s="451">
        <v>0</v>
      </c>
      <c r="U67" s="473">
        <f t="shared" si="15"/>
        <v>0.12</v>
      </c>
      <c r="V67" s="453">
        <f t="shared" si="16"/>
        <v>0</v>
      </c>
      <c r="W67" s="451">
        <f t="shared" si="17"/>
        <v>0.12</v>
      </c>
      <c r="X67" s="474">
        <f t="shared" si="18"/>
        <v>0.12</v>
      </c>
      <c r="AC67" s="3"/>
    </row>
    <row r="68" spans="1:29" outlineLevel="1" x14ac:dyDescent="0.2">
      <c r="A68" s="443" t="s">
        <v>568</v>
      </c>
      <c r="B68" s="430"/>
      <c r="C68" s="430"/>
      <c r="D68" s="430"/>
      <c r="E68" s="430"/>
      <c r="F68" s="430"/>
      <c r="G68" s="472"/>
      <c r="H68" s="430"/>
      <c r="I68" s="430"/>
      <c r="J68" s="446"/>
      <c r="K68" s="446"/>
      <c r="L68" s="447"/>
      <c r="M68" s="455"/>
      <c r="N68" s="456"/>
      <c r="O68" s="425"/>
      <c r="P68" s="450"/>
      <c r="Q68" s="451"/>
      <c r="R68" s="425"/>
      <c r="S68" s="450"/>
      <c r="T68" s="451"/>
      <c r="U68" s="473"/>
      <c r="V68" s="453"/>
      <c r="W68" s="451"/>
      <c r="X68" s="474">
        <f>SUBTOTAL(9,X41:X67)</f>
        <v>489.83089999999999</v>
      </c>
      <c r="AC68" s="3"/>
    </row>
    <row r="69" spans="1:29" outlineLevel="2" x14ac:dyDescent="0.2">
      <c r="A69" s="471" t="s">
        <v>170</v>
      </c>
      <c r="B69" s="430" t="s">
        <v>9</v>
      </c>
      <c r="C69" s="430" t="s">
        <v>43</v>
      </c>
      <c r="D69" s="430" t="s">
        <v>231</v>
      </c>
      <c r="E69" s="430" t="s">
        <v>232</v>
      </c>
      <c r="F69" s="430" t="s">
        <v>233</v>
      </c>
      <c r="G69" s="472">
        <v>6</v>
      </c>
      <c r="H69" s="430" t="s">
        <v>234</v>
      </c>
      <c r="I69" s="430" t="s">
        <v>629</v>
      </c>
      <c r="J69" s="446">
        <v>0.125</v>
      </c>
      <c r="K69" s="446">
        <f>J69*13.5</f>
        <v>1.6875</v>
      </c>
      <c r="L69" s="447">
        <f>J69*4.5</f>
        <v>0.5625</v>
      </c>
      <c r="M69" s="455">
        <f t="shared" ref="M69:M77" si="20">K69*10/3/G69</f>
        <v>0.9375</v>
      </c>
      <c r="N69" s="456">
        <f t="shared" ref="N69:N77" si="21">L69*10/3/G69</f>
        <v>0.3125</v>
      </c>
      <c r="O69" s="425">
        <v>100</v>
      </c>
      <c r="P69" s="450">
        <v>2</v>
      </c>
      <c r="Q69" s="451">
        <v>5</v>
      </c>
      <c r="R69" s="425">
        <v>10</v>
      </c>
      <c r="S69" s="450">
        <v>0.33</v>
      </c>
      <c r="T69" s="451">
        <v>0.5</v>
      </c>
      <c r="U69" s="473">
        <f t="shared" ref="U69:U77" si="22">K69*(P69+S69)+L69*(Q69+T69)</f>
        <v>7.0256249999999998</v>
      </c>
      <c r="V69" s="453">
        <f t="shared" ref="V69:V77" si="23">K69*P69+L69*Q69</f>
        <v>6.1875</v>
      </c>
      <c r="W69" s="451">
        <f t="shared" ref="W69:W77" si="24">K69*S69+L69*T69</f>
        <v>0.83812500000000001</v>
      </c>
      <c r="X69" s="474">
        <f t="shared" ref="X69:X77" si="25">U69</f>
        <v>7.0256249999999998</v>
      </c>
      <c r="AC69" s="3"/>
    </row>
    <row r="70" spans="1:29" outlineLevel="2" x14ac:dyDescent="0.2">
      <c r="A70" s="471" t="s">
        <v>170</v>
      </c>
      <c r="B70" s="430" t="s">
        <v>75</v>
      </c>
      <c r="C70" s="430" t="s">
        <v>43</v>
      </c>
      <c r="D70" s="430" t="s">
        <v>231</v>
      </c>
      <c r="E70" s="430" t="s">
        <v>232</v>
      </c>
      <c r="F70" s="430" t="s">
        <v>233</v>
      </c>
      <c r="G70" s="472">
        <v>6</v>
      </c>
      <c r="H70" s="430" t="s">
        <v>234</v>
      </c>
      <c r="I70" s="430" t="s">
        <v>629</v>
      </c>
      <c r="J70" s="446">
        <v>0.125</v>
      </c>
      <c r="K70" s="446">
        <f>J70*13.5</f>
        <v>1.6875</v>
      </c>
      <c r="L70" s="447">
        <f>J70*4.5</f>
        <v>0.5625</v>
      </c>
      <c r="M70" s="455">
        <f t="shared" si="20"/>
        <v>0.9375</v>
      </c>
      <c r="N70" s="456">
        <f t="shared" si="21"/>
        <v>0.3125</v>
      </c>
      <c r="O70" s="425">
        <v>40</v>
      </c>
      <c r="P70" s="450">
        <v>1</v>
      </c>
      <c r="Q70" s="451">
        <v>2</v>
      </c>
      <c r="R70" s="425">
        <v>10</v>
      </c>
      <c r="S70" s="450">
        <v>0.17</v>
      </c>
      <c r="T70" s="451">
        <v>0.5</v>
      </c>
      <c r="U70" s="473">
        <f t="shared" si="22"/>
        <v>3.3806249999999998</v>
      </c>
      <c r="V70" s="453">
        <f t="shared" si="23"/>
        <v>2.8125</v>
      </c>
      <c r="W70" s="451">
        <f t="shared" si="24"/>
        <v>0.56812499999999999</v>
      </c>
      <c r="X70" s="474">
        <f t="shared" si="25"/>
        <v>3.3806249999999998</v>
      </c>
      <c r="AC70" s="3"/>
    </row>
    <row r="71" spans="1:29" outlineLevel="2" x14ac:dyDescent="0.2">
      <c r="A71" s="471" t="s">
        <v>170</v>
      </c>
      <c r="B71" s="430" t="s">
        <v>80</v>
      </c>
      <c r="C71" s="430" t="s">
        <v>43</v>
      </c>
      <c r="D71" s="430" t="s">
        <v>231</v>
      </c>
      <c r="E71" s="430" t="s">
        <v>232</v>
      </c>
      <c r="F71" s="430" t="s">
        <v>233</v>
      </c>
      <c r="G71" s="472">
        <v>6</v>
      </c>
      <c r="H71" s="430" t="s">
        <v>234</v>
      </c>
      <c r="I71" s="430" t="s">
        <v>629</v>
      </c>
      <c r="J71" s="446">
        <v>0.125</v>
      </c>
      <c r="K71" s="446">
        <f>J71*13.5</f>
        <v>1.6875</v>
      </c>
      <c r="L71" s="447">
        <f>J71*4.5</f>
        <v>0.5625</v>
      </c>
      <c r="M71" s="455">
        <f t="shared" si="20"/>
        <v>0.9375</v>
      </c>
      <c r="N71" s="456">
        <f t="shared" si="21"/>
        <v>0.3125</v>
      </c>
      <c r="O71" s="425">
        <v>40</v>
      </c>
      <c r="P71" s="450">
        <v>1</v>
      </c>
      <c r="Q71" s="451">
        <v>2</v>
      </c>
      <c r="R71" s="425">
        <v>10</v>
      </c>
      <c r="S71" s="450">
        <v>0.17</v>
      </c>
      <c r="T71" s="451">
        <v>0.5</v>
      </c>
      <c r="U71" s="473">
        <f t="shared" si="22"/>
        <v>3.3806249999999998</v>
      </c>
      <c r="V71" s="453">
        <f t="shared" si="23"/>
        <v>2.8125</v>
      </c>
      <c r="W71" s="451">
        <f t="shared" si="24"/>
        <v>0.56812499999999999</v>
      </c>
      <c r="X71" s="474">
        <f t="shared" si="25"/>
        <v>3.3806249999999998</v>
      </c>
      <c r="AC71" s="3"/>
    </row>
    <row r="72" spans="1:29" outlineLevel="2" x14ac:dyDescent="0.2">
      <c r="A72" s="471" t="s">
        <v>170</v>
      </c>
      <c r="B72" s="430" t="s">
        <v>3</v>
      </c>
      <c r="C72" s="430" t="s">
        <v>43</v>
      </c>
      <c r="D72" s="430" t="s">
        <v>231</v>
      </c>
      <c r="E72" s="430" t="s">
        <v>232</v>
      </c>
      <c r="F72" s="430" t="s">
        <v>233</v>
      </c>
      <c r="G72" s="472">
        <v>6</v>
      </c>
      <c r="H72" s="430" t="s">
        <v>234</v>
      </c>
      <c r="I72" s="430" t="s">
        <v>629</v>
      </c>
      <c r="J72" s="446">
        <v>0.125</v>
      </c>
      <c r="K72" s="446">
        <f>J72*13.5</f>
        <v>1.6875</v>
      </c>
      <c r="L72" s="447">
        <f>J72*4.5</f>
        <v>0.5625</v>
      </c>
      <c r="M72" s="455">
        <f t="shared" si="20"/>
        <v>0.9375</v>
      </c>
      <c r="N72" s="456">
        <f t="shared" si="21"/>
        <v>0.3125</v>
      </c>
      <c r="O72" s="425">
        <v>60</v>
      </c>
      <c r="P72" s="450">
        <v>1</v>
      </c>
      <c r="Q72" s="451">
        <v>3</v>
      </c>
      <c r="R72" s="425">
        <v>10</v>
      </c>
      <c r="S72" s="450">
        <v>0.33</v>
      </c>
      <c r="T72" s="451">
        <v>0.5</v>
      </c>
      <c r="U72" s="473">
        <f t="shared" si="22"/>
        <v>4.2131249999999998</v>
      </c>
      <c r="V72" s="453">
        <f t="shared" si="23"/>
        <v>3.375</v>
      </c>
      <c r="W72" s="451">
        <f t="shared" si="24"/>
        <v>0.83812500000000001</v>
      </c>
      <c r="X72" s="474">
        <f t="shared" si="25"/>
        <v>4.2131249999999998</v>
      </c>
      <c r="AC72" s="3"/>
    </row>
    <row r="73" spans="1:29" ht="15.75" outlineLevel="2" x14ac:dyDescent="0.25">
      <c r="A73" s="471" t="s">
        <v>170</v>
      </c>
      <c r="B73" s="430" t="s">
        <v>9</v>
      </c>
      <c r="C73" s="495" t="s">
        <v>8</v>
      </c>
      <c r="D73" s="430" t="s">
        <v>474</v>
      </c>
      <c r="E73" s="430" t="s">
        <v>493</v>
      </c>
      <c r="F73" s="430" t="s">
        <v>494</v>
      </c>
      <c r="G73" s="445">
        <v>6</v>
      </c>
      <c r="H73" s="430" t="s">
        <v>32</v>
      </c>
      <c r="I73" s="430" t="s">
        <v>630</v>
      </c>
      <c r="J73" s="446">
        <v>0.66669999999999996</v>
      </c>
      <c r="K73" s="446">
        <f>(4.5+$Z$18)*J73</f>
        <v>6.0002999999999993</v>
      </c>
      <c r="L73" s="447">
        <f>9*J73</f>
        <v>6.0002999999999993</v>
      </c>
      <c r="M73" s="448">
        <f t="shared" si="20"/>
        <v>3.3334999999999995</v>
      </c>
      <c r="N73" s="449">
        <f t="shared" si="21"/>
        <v>3.3334999999999995</v>
      </c>
      <c r="O73" s="425">
        <v>0</v>
      </c>
      <c r="P73" s="450">
        <v>0</v>
      </c>
      <c r="Q73" s="451">
        <v>0</v>
      </c>
      <c r="R73" s="425">
        <v>8</v>
      </c>
      <c r="S73" s="450">
        <v>0.2</v>
      </c>
      <c r="T73" s="451">
        <v>0.4</v>
      </c>
      <c r="U73" s="452">
        <f t="shared" si="22"/>
        <v>3.6001799999999999</v>
      </c>
      <c r="V73" s="453">
        <f t="shared" si="23"/>
        <v>0</v>
      </c>
      <c r="W73" s="451">
        <f t="shared" si="24"/>
        <v>3.6001799999999999</v>
      </c>
      <c r="X73" s="454">
        <f t="shared" si="25"/>
        <v>3.6001799999999999</v>
      </c>
      <c r="Y73" s="164" t="s">
        <v>626</v>
      </c>
      <c r="Z73" s="184">
        <f>Z20</f>
        <v>0.4</v>
      </c>
      <c r="AC73" s="3"/>
    </row>
    <row r="74" spans="1:29" ht="15.75" outlineLevel="2" x14ac:dyDescent="0.25">
      <c r="A74" s="471" t="s">
        <v>170</v>
      </c>
      <c r="B74" s="430" t="s">
        <v>75</v>
      </c>
      <c r="C74" s="495" t="s">
        <v>8</v>
      </c>
      <c r="D74" s="430" t="s">
        <v>474</v>
      </c>
      <c r="E74" s="430" t="s">
        <v>493</v>
      </c>
      <c r="F74" s="430" t="s">
        <v>494</v>
      </c>
      <c r="G74" s="445">
        <v>6</v>
      </c>
      <c r="H74" s="430" t="s">
        <v>32</v>
      </c>
      <c r="I74" s="430" t="s">
        <v>630</v>
      </c>
      <c r="J74" s="446">
        <v>0.66669999999999996</v>
      </c>
      <c r="K74" s="446">
        <f>(4.5+$Z$18)*J74</f>
        <v>6.0002999999999993</v>
      </c>
      <c r="L74" s="447">
        <f>9*J74</f>
        <v>6.0002999999999993</v>
      </c>
      <c r="M74" s="448">
        <f t="shared" si="20"/>
        <v>3.3334999999999995</v>
      </c>
      <c r="N74" s="449">
        <f t="shared" si="21"/>
        <v>3.3334999999999995</v>
      </c>
      <c r="O74" s="425">
        <v>0</v>
      </c>
      <c r="P74" s="450">
        <v>0</v>
      </c>
      <c r="Q74" s="451">
        <v>0</v>
      </c>
      <c r="R74" s="425">
        <v>8</v>
      </c>
      <c r="S74" s="450">
        <v>0.2</v>
      </c>
      <c r="T74" s="451">
        <v>0.4</v>
      </c>
      <c r="U74" s="452">
        <f t="shared" si="22"/>
        <v>3.6001799999999999</v>
      </c>
      <c r="V74" s="453">
        <f t="shared" si="23"/>
        <v>0</v>
      </c>
      <c r="W74" s="451">
        <f t="shared" si="24"/>
        <v>3.6001799999999999</v>
      </c>
      <c r="X74" s="454">
        <f t="shared" si="25"/>
        <v>3.6001799999999999</v>
      </c>
      <c r="Y74" s="60"/>
      <c r="Z74" s="163"/>
      <c r="AC74" s="3"/>
    </row>
    <row r="75" spans="1:29" ht="15.75" outlineLevel="2" x14ac:dyDescent="0.25">
      <c r="A75" s="471" t="s">
        <v>170</v>
      </c>
      <c r="B75" s="430" t="s">
        <v>34</v>
      </c>
      <c r="C75" s="495" t="s">
        <v>8</v>
      </c>
      <c r="D75" s="430" t="s">
        <v>474</v>
      </c>
      <c r="E75" s="430" t="s">
        <v>493</v>
      </c>
      <c r="F75" s="430" t="s">
        <v>494</v>
      </c>
      <c r="G75" s="445">
        <v>6</v>
      </c>
      <c r="H75" s="430" t="s">
        <v>32</v>
      </c>
      <c r="I75" s="430" t="s">
        <v>630</v>
      </c>
      <c r="J75" s="446">
        <v>0.66669999999999996</v>
      </c>
      <c r="K75" s="446">
        <f>(4.5+$Z$18)*J75</f>
        <v>6.0002999999999993</v>
      </c>
      <c r="L75" s="447">
        <f>9*J75</f>
        <v>6.0002999999999993</v>
      </c>
      <c r="M75" s="448">
        <f t="shared" si="20"/>
        <v>3.3334999999999995</v>
      </c>
      <c r="N75" s="449">
        <f t="shared" si="21"/>
        <v>3.3334999999999995</v>
      </c>
      <c r="O75" s="425">
        <v>0</v>
      </c>
      <c r="P75" s="450">
        <v>0</v>
      </c>
      <c r="Q75" s="451">
        <v>0</v>
      </c>
      <c r="R75" s="425">
        <v>8</v>
      </c>
      <c r="S75" s="450">
        <v>0.2</v>
      </c>
      <c r="T75" s="451">
        <v>0.4</v>
      </c>
      <c r="U75" s="452">
        <f t="shared" si="22"/>
        <v>3.6001799999999999</v>
      </c>
      <c r="V75" s="453">
        <f t="shared" si="23"/>
        <v>0</v>
      </c>
      <c r="W75" s="451">
        <f t="shared" si="24"/>
        <v>3.6001799999999999</v>
      </c>
      <c r="X75" s="454">
        <f t="shared" si="25"/>
        <v>3.6001799999999999</v>
      </c>
      <c r="Y75" s="60"/>
      <c r="Z75" s="163"/>
      <c r="AC75" s="3"/>
    </row>
    <row r="76" spans="1:29" outlineLevel="2" x14ac:dyDescent="0.2">
      <c r="A76" s="471" t="s">
        <v>170</v>
      </c>
      <c r="B76" s="430" t="s">
        <v>80</v>
      </c>
      <c r="C76" s="495" t="s">
        <v>8</v>
      </c>
      <c r="D76" s="430" t="s">
        <v>474</v>
      </c>
      <c r="E76" s="430" t="s">
        <v>493</v>
      </c>
      <c r="F76" s="430" t="s">
        <v>494</v>
      </c>
      <c r="G76" s="445">
        <v>6</v>
      </c>
      <c r="H76" s="430" t="s">
        <v>32</v>
      </c>
      <c r="I76" s="430" t="s">
        <v>630</v>
      </c>
      <c r="J76" s="446">
        <v>0.66669999999999996</v>
      </c>
      <c r="K76" s="446">
        <f>(4.5+$Z$18)*J76</f>
        <v>6.0002999999999993</v>
      </c>
      <c r="L76" s="447">
        <f>9*J76</f>
        <v>6.0002999999999993</v>
      </c>
      <c r="M76" s="448">
        <f t="shared" si="20"/>
        <v>3.3334999999999995</v>
      </c>
      <c r="N76" s="449">
        <f t="shared" si="21"/>
        <v>3.3334999999999995</v>
      </c>
      <c r="O76" s="425">
        <v>0</v>
      </c>
      <c r="P76" s="450">
        <v>0</v>
      </c>
      <c r="Q76" s="451">
        <v>0</v>
      </c>
      <c r="R76" s="425">
        <v>8</v>
      </c>
      <c r="S76" s="450">
        <v>0.2</v>
      </c>
      <c r="T76" s="451">
        <v>0.4</v>
      </c>
      <c r="U76" s="452">
        <f t="shared" si="22"/>
        <v>3.6001799999999999</v>
      </c>
      <c r="V76" s="453">
        <f t="shared" si="23"/>
        <v>0</v>
      </c>
      <c r="W76" s="451">
        <f t="shared" si="24"/>
        <v>3.6001799999999999</v>
      </c>
      <c r="X76" s="454">
        <f t="shared" si="25"/>
        <v>3.6001799999999999</v>
      </c>
      <c r="Y76" s="37"/>
      <c r="Z76" s="27"/>
      <c r="AC76" s="3"/>
    </row>
    <row r="77" spans="1:29" outlineLevel="2" x14ac:dyDescent="0.2">
      <c r="A77" s="471" t="s">
        <v>170</v>
      </c>
      <c r="B77" s="430" t="s">
        <v>3</v>
      </c>
      <c r="C77" s="495" t="s">
        <v>8</v>
      </c>
      <c r="D77" s="430" t="s">
        <v>474</v>
      </c>
      <c r="E77" s="430" t="s">
        <v>493</v>
      </c>
      <c r="F77" s="430" t="s">
        <v>494</v>
      </c>
      <c r="G77" s="445">
        <v>6</v>
      </c>
      <c r="H77" s="430" t="s">
        <v>32</v>
      </c>
      <c r="I77" s="430" t="s">
        <v>630</v>
      </c>
      <c r="J77" s="446">
        <v>0.66669999999999996</v>
      </c>
      <c r="K77" s="446">
        <f>(4.5+$Z$18)*J77</f>
        <v>6.0002999999999993</v>
      </c>
      <c r="L77" s="447">
        <f>9*J77</f>
        <v>6.0002999999999993</v>
      </c>
      <c r="M77" s="448">
        <f t="shared" si="20"/>
        <v>3.3334999999999995</v>
      </c>
      <c r="N77" s="449">
        <f t="shared" si="21"/>
        <v>3.3334999999999995</v>
      </c>
      <c r="O77" s="425">
        <v>0</v>
      </c>
      <c r="P77" s="450">
        <v>0</v>
      </c>
      <c r="Q77" s="451">
        <v>0</v>
      </c>
      <c r="R77" s="425">
        <v>8</v>
      </c>
      <c r="S77" s="450">
        <v>0.2</v>
      </c>
      <c r="T77" s="451">
        <v>0.4</v>
      </c>
      <c r="U77" s="452">
        <f t="shared" si="22"/>
        <v>3.6001799999999999</v>
      </c>
      <c r="V77" s="453">
        <f t="shared" si="23"/>
        <v>0</v>
      </c>
      <c r="W77" s="451">
        <f t="shared" si="24"/>
        <v>3.6001799999999999</v>
      </c>
      <c r="X77" s="454">
        <f t="shared" si="25"/>
        <v>3.6001799999999999</v>
      </c>
      <c r="AC77" s="3"/>
    </row>
    <row r="78" spans="1:29" outlineLevel="2" x14ac:dyDescent="0.2">
      <c r="A78" s="471" t="s">
        <v>170</v>
      </c>
      <c r="B78" s="430" t="s">
        <v>9</v>
      </c>
      <c r="C78" s="430" t="s">
        <v>56</v>
      </c>
      <c r="D78" s="430" t="s">
        <v>171</v>
      </c>
      <c r="E78" s="430" t="s">
        <v>172</v>
      </c>
      <c r="F78" s="430" t="s">
        <v>173</v>
      </c>
      <c r="G78" s="472">
        <v>6</v>
      </c>
      <c r="H78" s="430" t="s">
        <v>79</v>
      </c>
      <c r="I78" s="430" t="s">
        <v>629</v>
      </c>
      <c r="J78" s="446">
        <v>1</v>
      </c>
      <c r="K78" s="446">
        <v>13.5</v>
      </c>
      <c r="L78" s="447">
        <v>4.5</v>
      </c>
      <c r="M78" s="455">
        <f t="shared" ref="M78:M111" si="26">K78*10/3/G78</f>
        <v>7.5</v>
      </c>
      <c r="N78" s="456">
        <f t="shared" ref="N78:N111" si="27">L78*10/3/G78</f>
        <v>2.5</v>
      </c>
      <c r="O78" s="425">
        <v>0</v>
      </c>
      <c r="P78" s="450">
        <v>0</v>
      </c>
      <c r="Q78" s="451">
        <v>0</v>
      </c>
      <c r="R78" s="425">
        <v>120</v>
      </c>
      <c r="S78" s="450">
        <v>2</v>
      </c>
      <c r="T78" s="451">
        <v>10</v>
      </c>
      <c r="U78" s="473">
        <f t="shared" ref="U78:U111" si="28">K78*(P78+S78)+L78*(Q78+T78)</f>
        <v>72</v>
      </c>
      <c r="V78" s="453">
        <f t="shared" ref="V78:V111" si="29">K78*P78+L78*Q78</f>
        <v>0</v>
      </c>
      <c r="W78" s="451">
        <f t="shared" ref="W78:W111" si="30">K78*S78+L78*T78</f>
        <v>72</v>
      </c>
      <c r="X78" s="474">
        <f t="shared" ref="X78:X111" si="31">U78</f>
        <v>72</v>
      </c>
      <c r="AC78" s="3"/>
    </row>
    <row r="79" spans="1:29" outlineLevel="2" x14ac:dyDescent="0.2">
      <c r="A79" s="471" t="s">
        <v>170</v>
      </c>
      <c r="B79" s="430" t="s">
        <v>75</v>
      </c>
      <c r="C79" s="430" t="s">
        <v>18</v>
      </c>
      <c r="D79" s="430" t="s">
        <v>171</v>
      </c>
      <c r="E79" s="430" t="s">
        <v>172</v>
      </c>
      <c r="F79" s="430" t="s">
        <v>173</v>
      </c>
      <c r="G79" s="472">
        <v>6</v>
      </c>
      <c r="H79" s="430" t="s">
        <v>79</v>
      </c>
      <c r="I79" s="430" t="s">
        <v>629</v>
      </c>
      <c r="J79" s="446">
        <v>1</v>
      </c>
      <c r="K79" s="446">
        <v>13.5</v>
      </c>
      <c r="L79" s="447">
        <v>4.5</v>
      </c>
      <c r="M79" s="455">
        <f t="shared" si="26"/>
        <v>7.5</v>
      </c>
      <c r="N79" s="456">
        <f t="shared" si="27"/>
        <v>2.5</v>
      </c>
      <c r="O79" s="425">
        <v>32</v>
      </c>
      <c r="P79" s="450">
        <v>0.6</v>
      </c>
      <c r="Q79" s="451">
        <v>2</v>
      </c>
      <c r="R79" s="425">
        <v>0</v>
      </c>
      <c r="S79" s="450">
        <v>0</v>
      </c>
      <c r="T79" s="451">
        <v>0</v>
      </c>
      <c r="U79" s="473">
        <f t="shared" si="28"/>
        <v>17.100000000000001</v>
      </c>
      <c r="V79" s="453">
        <f t="shared" si="29"/>
        <v>17.100000000000001</v>
      </c>
      <c r="W79" s="451">
        <f t="shared" si="30"/>
        <v>0</v>
      </c>
      <c r="X79" s="474">
        <f t="shared" si="31"/>
        <v>17.100000000000001</v>
      </c>
      <c r="AC79" s="3"/>
    </row>
    <row r="80" spans="1:29" outlineLevel="2" x14ac:dyDescent="0.2">
      <c r="A80" s="471" t="s">
        <v>170</v>
      </c>
      <c r="B80" s="430" t="s">
        <v>80</v>
      </c>
      <c r="C80" s="430" t="s">
        <v>18</v>
      </c>
      <c r="D80" s="430" t="s">
        <v>171</v>
      </c>
      <c r="E80" s="430" t="s">
        <v>172</v>
      </c>
      <c r="F80" s="430" t="s">
        <v>173</v>
      </c>
      <c r="G80" s="472">
        <v>6</v>
      </c>
      <c r="H80" s="430" t="s">
        <v>79</v>
      </c>
      <c r="I80" s="430" t="s">
        <v>629</v>
      </c>
      <c r="J80" s="446">
        <v>1</v>
      </c>
      <c r="K80" s="446">
        <v>13.5</v>
      </c>
      <c r="L80" s="447">
        <v>4.5</v>
      </c>
      <c r="M80" s="455">
        <f t="shared" si="26"/>
        <v>7.5</v>
      </c>
      <c r="N80" s="456">
        <f t="shared" si="27"/>
        <v>2.5</v>
      </c>
      <c r="O80" s="425">
        <v>32</v>
      </c>
      <c r="P80" s="450">
        <v>0.6</v>
      </c>
      <c r="Q80" s="451">
        <v>2</v>
      </c>
      <c r="R80" s="425">
        <v>0</v>
      </c>
      <c r="S80" s="450">
        <v>0</v>
      </c>
      <c r="T80" s="451">
        <v>0</v>
      </c>
      <c r="U80" s="473">
        <f t="shared" si="28"/>
        <v>17.100000000000001</v>
      </c>
      <c r="V80" s="453">
        <f t="shared" si="29"/>
        <v>17.100000000000001</v>
      </c>
      <c r="W80" s="451">
        <f t="shared" si="30"/>
        <v>0</v>
      </c>
      <c r="X80" s="474">
        <f t="shared" si="31"/>
        <v>17.100000000000001</v>
      </c>
      <c r="AC80" s="3"/>
    </row>
    <row r="81" spans="1:29" outlineLevel="2" x14ac:dyDescent="0.2">
      <c r="A81" s="471" t="s">
        <v>170</v>
      </c>
      <c r="B81" s="430" t="s">
        <v>3</v>
      </c>
      <c r="C81" s="430" t="s">
        <v>18</v>
      </c>
      <c r="D81" s="430" t="s">
        <v>171</v>
      </c>
      <c r="E81" s="430" t="s">
        <v>172</v>
      </c>
      <c r="F81" s="430" t="s">
        <v>173</v>
      </c>
      <c r="G81" s="472">
        <v>6</v>
      </c>
      <c r="H81" s="430" t="s">
        <v>79</v>
      </c>
      <c r="I81" s="430" t="s">
        <v>629</v>
      </c>
      <c r="J81" s="446">
        <v>1</v>
      </c>
      <c r="K81" s="446">
        <v>13.5</v>
      </c>
      <c r="L81" s="447">
        <v>4.5</v>
      </c>
      <c r="M81" s="455">
        <f t="shared" si="26"/>
        <v>7.5</v>
      </c>
      <c r="N81" s="456">
        <f t="shared" si="27"/>
        <v>2.5</v>
      </c>
      <c r="O81" s="425">
        <v>60</v>
      </c>
      <c r="P81" s="450">
        <v>1.8</v>
      </c>
      <c r="Q81" s="451">
        <v>5</v>
      </c>
      <c r="R81" s="425">
        <v>0</v>
      </c>
      <c r="S81" s="450">
        <v>0</v>
      </c>
      <c r="T81" s="451">
        <v>0</v>
      </c>
      <c r="U81" s="473">
        <f t="shared" si="28"/>
        <v>46.8</v>
      </c>
      <c r="V81" s="453">
        <f t="shared" si="29"/>
        <v>46.8</v>
      </c>
      <c r="W81" s="451">
        <f t="shared" si="30"/>
        <v>0</v>
      </c>
      <c r="X81" s="474">
        <f t="shared" si="31"/>
        <v>46.8</v>
      </c>
      <c r="AC81" s="3"/>
    </row>
    <row r="82" spans="1:29" outlineLevel="2" x14ac:dyDescent="0.2">
      <c r="A82" s="471" t="s">
        <v>170</v>
      </c>
      <c r="B82" s="430" t="s">
        <v>75</v>
      </c>
      <c r="C82" s="430" t="s">
        <v>22</v>
      </c>
      <c r="D82" s="430" t="s">
        <v>174</v>
      </c>
      <c r="E82" s="430" t="s">
        <v>175</v>
      </c>
      <c r="F82" s="430" t="s">
        <v>176</v>
      </c>
      <c r="G82" s="472">
        <v>6</v>
      </c>
      <c r="H82" s="430" t="s">
        <v>79</v>
      </c>
      <c r="I82" s="430" t="s">
        <v>629</v>
      </c>
      <c r="J82" s="446">
        <v>0.4</v>
      </c>
      <c r="K82" s="446">
        <f t="shared" ref="K82:K84" si="32">9*J82</f>
        <v>3.6</v>
      </c>
      <c r="L82" s="447">
        <f t="shared" ref="L82:L84" si="33">9*J82</f>
        <v>3.6</v>
      </c>
      <c r="M82" s="455">
        <f t="shared" si="26"/>
        <v>2</v>
      </c>
      <c r="N82" s="456">
        <f t="shared" si="27"/>
        <v>2</v>
      </c>
      <c r="O82" s="425">
        <v>20</v>
      </c>
      <c r="P82" s="450">
        <v>0.5</v>
      </c>
      <c r="Q82" s="451">
        <v>1</v>
      </c>
      <c r="R82" s="425">
        <v>0</v>
      </c>
      <c r="S82" s="450">
        <v>0</v>
      </c>
      <c r="T82" s="451">
        <v>0</v>
      </c>
      <c r="U82" s="473">
        <f t="shared" si="28"/>
        <v>5.4</v>
      </c>
      <c r="V82" s="453">
        <f t="shared" si="29"/>
        <v>5.4</v>
      </c>
      <c r="W82" s="451">
        <f t="shared" si="30"/>
        <v>0</v>
      </c>
      <c r="X82" s="474">
        <f t="shared" si="31"/>
        <v>5.4</v>
      </c>
      <c r="AC82" s="3"/>
    </row>
    <row r="83" spans="1:29" outlineLevel="2" x14ac:dyDescent="0.2">
      <c r="A83" s="471" t="s">
        <v>170</v>
      </c>
      <c r="B83" s="430" t="s">
        <v>80</v>
      </c>
      <c r="C83" s="430" t="s">
        <v>22</v>
      </c>
      <c r="D83" s="430" t="s">
        <v>174</v>
      </c>
      <c r="E83" s="430" t="s">
        <v>175</v>
      </c>
      <c r="F83" s="430" t="s">
        <v>176</v>
      </c>
      <c r="G83" s="472">
        <v>6</v>
      </c>
      <c r="H83" s="430" t="s">
        <v>79</v>
      </c>
      <c r="I83" s="430" t="s">
        <v>629</v>
      </c>
      <c r="J83" s="446">
        <v>0.4</v>
      </c>
      <c r="K83" s="446">
        <f t="shared" si="32"/>
        <v>3.6</v>
      </c>
      <c r="L83" s="447">
        <f t="shared" si="33"/>
        <v>3.6</v>
      </c>
      <c r="M83" s="455">
        <f t="shared" si="26"/>
        <v>2</v>
      </c>
      <c r="N83" s="456">
        <f t="shared" si="27"/>
        <v>2</v>
      </c>
      <c r="O83" s="425">
        <v>20</v>
      </c>
      <c r="P83" s="450">
        <v>0.5</v>
      </c>
      <c r="Q83" s="451">
        <v>1</v>
      </c>
      <c r="R83" s="425">
        <v>0</v>
      </c>
      <c r="S83" s="450">
        <v>0</v>
      </c>
      <c r="T83" s="451">
        <v>0</v>
      </c>
      <c r="U83" s="473">
        <f t="shared" si="28"/>
        <v>5.4</v>
      </c>
      <c r="V83" s="453">
        <f t="shared" si="29"/>
        <v>5.4</v>
      </c>
      <c r="W83" s="451">
        <f t="shared" si="30"/>
        <v>0</v>
      </c>
      <c r="X83" s="474">
        <f t="shared" si="31"/>
        <v>5.4</v>
      </c>
      <c r="AC83" s="3"/>
    </row>
    <row r="84" spans="1:29" outlineLevel="2" x14ac:dyDescent="0.2">
      <c r="A84" s="471" t="s">
        <v>170</v>
      </c>
      <c r="B84" s="430" t="s">
        <v>3</v>
      </c>
      <c r="C84" s="430" t="s">
        <v>22</v>
      </c>
      <c r="D84" s="430" t="s">
        <v>174</v>
      </c>
      <c r="E84" s="430" t="s">
        <v>175</v>
      </c>
      <c r="F84" s="430" t="s">
        <v>176</v>
      </c>
      <c r="G84" s="472">
        <v>6</v>
      </c>
      <c r="H84" s="430" t="s">
        <v>79</v>
      </c>
      <c r="I84" s="430" t="s">
        <v>629</v>
      </c>
      <c r="J84" s="446">
        <v>0.4</v>
      </c>
      <c r="K84" s="446">
        <f t="shared" si="32"/>
        <v>3.6</v>
      </c>
      <c r="L84" s="447">
        <f t="shared" si="33"/>
        <v>3.6</v>
      </c>
      <c r="M84" s="455">
        <f t="shared" si="26"/>
        <v>2</v>
      </c>
      <c r="N84" s="456">
        <f t="shared" si="27"/>
        <v>2</v>
      </c>
      <c r="O84" s="425">
        <v>80</v>
      </c>
      <c r="P84" s="450">
        <v>1</v>
      </c>
      <c r="Q84" s="451">
        <v>4</v>
      </c>
      <c r="R84" s="425">
        <v>0</v>
      </c>
      <c r="S84" s="450">
        <v>0</v>
      </c>
      <c r="T84" s="451">
        <v>0</v>
      </c>
      <c r="U84" s="473">
        <f t="shared" si="28"/>
        <v>18</v>
      </c>
      <c r="V84" s="453">
        <f t="shared" si="29"/>
        <v>18</v>
      </c>
      <c r="W84" s="451">
        <f t="shared" si="30"/>
        <v>0</v>
      </c>
      <c r="X84" s="474">
        <f t="shared" si="31"/>
        <v>18</v>
      </c>
      <c r="AC84" s="3"/>
    </row>
    <row r="85" spans="1:29" outlineLevel="2" x14ac:dyDescent="0.2">
      <c r="A85" s="471" t="s">
        <v>170</v>
      </c>
      <c r="B85" s="430" t="s">
        <v>3</v>
      </c>
      <c r="C85" s="430" t="s">
        <v>8</v>
      </c>
      <c r="D85" s="430" t="s">
        <v>4</v>
      </c>
      <c r="E85" s="430" t="s">
        <v>5</v>
      </c>
      <c r="F85" s="430" t="s">
        <v>6</v>
      </c>
      <c r="G85" s="472">
        <v>24</v>
      </c>
      <c r="H85" s="430" t="s">
        <v>7</v>
      </c>
      <c r="I85" s="430" t="s">
        <v>623</v>
      </c>
      <c r="J85" s="446">
        <v>1</v>
      </c>
      <c r="K85" s="446">
        <f>$Z$14</f>
        <v>0.4</v>
      </c>
      <c r="L85" s="447">
        <v>0</v>
      </c>
      <c r="M85" s="455">
        <f t="shared" si="26"/>
        <v>5.5555555555555552E-2</v>
      </c>
      <c r="N85" s="456">
        <f t="shared" si="27"/>
        <v>0</v>
      </c>
      <c r="O85" s="425">
        <v>1</v>
      </c>
      <c r="P85" s="450">
        <f>O85</f>
        <v>1</v>
      </c>
      <c r="Q85" s="451">
        <v>0</v>
      </c>
      <c r="R85" s="425">
        <v>2</v>
      </c>
      <c r="S85" s="450">
        <f>R85</f>
        <v>2</v>
      </c>
      <c r="T85" s="451">
        <v>0</v>
      </c>
      <c r="U85" s="473">
        <f t="shared" si="28"/>
        <v>1.2000000000000002</v>
      </c>
      <c r="V85" s="453">
        <f t="shared" si="29"/>
        <v>0.4</v>
      </c>
      <c r="W85" s="451">
        <f t="shared" si="30"/>
        <v>0.8</v>
      </c>
      <c r="X85" s="474">
        <f t="shared" si="31"/>
        <v>1.2000000000000002</v>
      </c>
      <c r="AC85" s="3"/>
    </row>
    <row r="86" spans="1:29" outlineLevel="2" x14ac:dyDescent="0.2">
      <c r="A86" s="471" t="s">
        <v>170</v>
      </c>
      <c r="B86" s="430" t="s">
        <v>9</v>
      </c>
      <c r="C86" s="430" t="s">
        <v>8</v>
      </c>
      <c r="D86" s="430" t="s">
        <v>23</v>
      </c>
      <c r="E86" s="430" t="s">
        <v>5</v>
      </c>
      <c r="F86" s="430" t="s">
        <v>6</v>
      </c>
      <c r="G86" s="472">
        <v>24</v>
      </c>
      <c r="H86" s="430" t="s">
        <v>7</v>
      </c>
      <c r="I86" s="430" t="s">
        <v>623</v>
      </c>
      <c r="J86" s="446">
        <v>1</v>
      </c>
      <c r="K86" s="446">
        <f>$Z$14</f>
        <v>0.4</v>
      </c>
      <c r="L86" s="447">
        <v>0</v>
      </c>
      <c r="M86" s="455">
        <f t="shared" si="26"/>
        <v>5.5555555555555552E-2</v>
      </c>
      <c r="N86" s="456">
        <f t="shared" si="27"/>
        <v>0</v>
      </c>
      <c r="O86" s="425">
        <v>0</v>
      </c>
      <c r="P86" s="450">
        <f>O86</f>
        <v>0</v>
      </c>
      <c r="Q86" s="451">
        <v>0</v>
      </c>
      <c r="R86" s="425">
        <v>2</v>
      </c>
      <c r="S86" s="450">
        <f>R86</f>
        <v>2</v>
      </c>
      <c r="T86" s="451">
        <v>0</v>
      </c>
      <c r="U86" s="473">
        <f t="shared" si="28"/>
        <v>0.8</v>
      </c>
      <c r="V86" s="453">
        <f t="shared" si="29"/>
        <v>0</v>
      </c>
      <c r="W86" s="451">
        <f t="shared" si="30"/>
        <v>0.8</v>
      </c>
      <c r="X86" s="474">
        <f t="shared" si="31"/>
        <v>0.8</v>
      </c>
      <c r="AC86" s="3"/>
    </row>
    <row r="87" spans="1:29" outlineLevel="2" x14ac:dyDescent="0.2">
      <c r="A87" s="471" t="s">
        <v>170</v>
      </c>
      <c r="B87" s="430" t="s">
        <v>75</v>
      </c>
      <c r="C87" s="430" t="s">
        <v>22</v>
      </c>
      <c r="D87" s="430" t="s">
        <v>180</v>
      </c>
      <c r="E87" s="430" t="s">
        <v>181</v>
      </c>
      <c r="F87" s="430" t="s">
        <v>182</v>
      </c>
      <c r="G87" s="472">
        <v>6</v>
      </c>
      <c r="H87" s="430" t="s">
        <v>13</v>
      </c>
      <c r="I87" s="430" t="s">
        <v>629</v>
      </c>
      <c r="J87" s="446">
        <v>1</v>
      </c>
      <c r="K87" s="446">
        <v>13.5</v>
      </c>
      <c r="L87" s="447">
        <v>4.5</v>
      </c>
      <c r="M87" s="455">
        <f t="shared" si="26"/>
        <v>7.5</v>
      </c>
      <c r="N87" s="456">
        <f t="shared" si="27"/>
        <v>2.5</v>
      </c>
      <c r="O87" s="425">
        <v>30</v>
      </c>
      <c r="P87" s="450">
        <v>1</v>
      </c>
      <c r="Q87" s="451">
        <v>2</v>
      </c>
      <c r="R87" s="425">
        <v>0</v>
      </c>
      <c r="S87" s="450">
        <v>0</v>
      </c>
      <c r="T87" s="451">
        <v>0</v>
      </c>
      <c r="U87" s="473">
        <f t="shared" si="28"/>
        <v>22.5</v>
      </c>
      <c r="V87" s="453">
        <f t="shared" si="29"/>
        <v>22.5</v>
      </c>
      <c r="W87" s="451">
        <f t="shared" si="30"/>
        <v>0</v>
      </c>
      <c r="X87" s="474">
        <f t="shared" si="31"/>
        <v>22.5</v>
      </c>
      <c r="AC87" s="3"/>
    </row>
    <row r="88" spans="1:29" outlineLevel="2" x14ac:dyDescent="0.2">
      <c r="A88" s="471" t="s">
        <v>170</v>
      </c>
      <c r="B88" s="430" t="s">
        <v>75</v>
      </c>
      <c r="C88" s="430" t="s">
        <v>56</v>
      </c>
      <c r="D88" s="430" t="s">
        <v>183</v>
      </c>
      <c r="E88" s="430" t="s">
        <v>184</v>
      </c>
      <c r="F88" s="430" t="s">
        <v>185</v>
      </c>
      <c r="G88" s="472">
        <v>6</v>
      </c>
      <c r="H88" s="430" t="s">
        <v>13</v>
      </c>
      <c r="I88" s="430" t="s">
        <v>629</v>
      </c>
      <c r="J88" s="446">
        <v>1</v>
      </c>
      <c r="K88" s="446">
        <v>13.5</v>
      </c>
      <c r="L88" s="447">
        <v>4.5</v>
      </c>
      <c r="M88" s="455">
        <f t="shared" si="26"/>
        <v>7.5</v>
      </c>
      <c r="N88" s="456">
        <f t="shared" si="27"/>
        <v>2.5</v>
      </c>
      <c r="O88" s="425">
        <v>0</v>
      </c>
      <c r="P88" s="450">
        <v>0</v>
      </c>
      <c r="Q88" s="451">
        <v>0</v>
      </c>
      <c r="R88" s="425">
        <v>27</v>
      </c>
      <c r="S88" s="450">
        <v>1</v>
      </c>
      <c r="T88" s="451">
        <v>3</v>
      </c>
      <c r="U88" s="473">
        <f t="shared" si="28"/>
        <v>27</v>
      </c>
      <c r="V88" s="453">
        <f t="shared" si="29"/>
        <v>0</v>
      </c>
      <c r="W88" s="451">
        <f t="shared" si="30"/>
        <v>27</v>
      </c>
      <c r="X88" s="474">
        <f t="shared" si="31"/>
        <v>27</v>
      </c>
      <c r="AC88" s="3"/>
    </row>
    <row r="89" spans="1:29" outlineLevel="2" x14ac:dyDescent="0.2">
      <c r="A89" s="471" t="s">
        <v>170</v>
      </c>
      <c r="B89" s="430" t="s">
        <v>75</v>
      </c>
      <c r="C89" s="430" t="s">
        <v>56</v>
      </c>
      <c r="D89" s="430" t="s">
        <v>186</v>
      </c>
      <c r="E89" s="430" t="s">
        <v>187</v>
      </c>
      <c r="F89" s="430" t="s">
        <v>188</v>
      </c>
      <c r="G89" s="472">
        <v>6</v>
      </c>
      <c r="H89" s="430" t="s">
        <v>13</v>
      </c>
      <c r="I89" s="430" t="s">
        <v>629</v>
      </c>
      <c r="J89" s="446">
        <v>1</v>
      </c>
      <c r="K89" s="446">
        <v>13.5</v>
      </c>
      <c r="L89" s="447">
        <v>4.5</v>
      </c>
      <c r="M89" s="455">
        <f t="shared" si="26"/>
        <v>7.5</v>
      </c>
      <c r="N89" s="456">
        <f t="shared" si="27"/>
        <v>2.5</v>
      </c>
      <c r="O89" s="425">
        <v>0</v>
      </c>
      <c r="P89" s="450">
        <v>0</v>
      </c>
      <c r="Q89" s="451">
        <v>0</v>
      </c>
      <c r="R89" s="425">
        <v>30</v>
      </c>
      <c r="S89" s="450">
        <v>1</v>
      </c>
      <c r="T89" s="451">
        <v>2</v>
      </c>
      <c r="U89" s="473">
        <f t="shared" si="28"/>
        <v>22.5</v>
      </c>
      <c r="V89" s="453">
        <f t="shared" si="29"/>
        <v>0</v>
      </c>
      <c r="W89" s="451">
        <f t="shared" si="30"/>
        <v>22.5</v>
      </c>
      <c r="X89" s="474">
        <f t="shared" si="31"/>
        <v>22.5</v>
      </c>
      <c r="AC89" s="3"/>
    </row>
    <row r="90" spans="1:29" outlineLevel="2" x14ac:dyDescent="0.2">
      <c r="A90" s="471" t="s">
        <v>170</v>
      </c>
      <c r="B90" s="430" t="s">
        <v>75</v>
      </c>
      <c r="C90" s="430" t="s">
        <v>38</v>
      </c>
      <c r="D90" s="430" t="s">
        <v>189</v>
      </c>
      <c r="E90" s="430" t="s">
        <v>190</v>
      </c>
      <c r="F90" s="430" t="s">
        <v>191</v>
      </c>
      <c r="G90" s="472">
        <v>6</v>
      </c>
      <c r="H90" s="430" t="s">
        <v>13</v>
      </c>
      <c r="I90" s="430" t="s">
        <v>629</v>
      </c>
      <c r="J90" s="446">
        <v>1</v>
      </c>
      <c r="K90" s="446">
        <v>9</v>
      </c>
      <c r="L90" s="447">
        <v>9</v>
      </c>
      <c r="M90" s="455">
        <f t="shared" si="26"/>
        <v>5</v>
      </c>
      <c r="N90" s="456">
        <f t="shared" si="27"/>
        <v>5</v>
      </c>
      <c r="O90" s="425">
        <v>0</v>
      </c>
      <c r="P90" s="450">
        <v>0</v>
      </c>
      <c r="Q90" s="451">
        <v>0</v>
      </c>
      <c r="R90" s="425">
        <v>24</v>
      </c>
      <c r="S90" s="450">
        <v>2</v>
      </c>
      <c r="T90" s="451">
        <v>2</v>
      </c>
      <c r="U90" s="473">
        <f t="shared" si="28"/>
        <v>36</v>
      </c>
      <c r="V90" s="453">
        <f t="shared" si="29"/>
        <v>0</v>
      </c>
      <c r="W90" s="451">
        <f t="shared" si="30"/>
        <v>36</v>
      </c>
      <c r="X90" s="474">
        <f t="shared" si="31"/>
        <v>36</v>
      </c>
      <c r="AC90" s="3"/>
    </row>
    <row r="91" spans="1:29" outlineLevel="2" x14ac:dyDescent="0.2">
      <c r="A91" s="471" t="s">
        <v>170</v>
      </c>
      <c r="B91" s="430" t="s">
        <v>75</v>
      </c>
      <c r="C91" s="430" t="s">
        <v>38</v>
      </c>
      <c r="D91" s="430" t="s">
        <v>192</v>
      </c>
      <c r="E91" s="430" t="s">
        <v>193</v>
      </c>
      <c r="F91" s="430" t="s">
        <v>194</v>
      </c>
      <c r="G91" s="472">
        <v>6</v>
      </c>
      <c r="H91" s="430" t="s">
        <v>13</v>
      </c>
      <c r="I91" s="430" t="s">
        <v>629</v>
      </c>
      <c r="J91" s="446">
        <v>1</v>
      </c>
      <c r="K91" s="446">
        <v>13.5</v>
      </c>
      <c r="L91" s="447">
        <v>4.5</v>
      </c>
      <c r="M91" s="455">
        <f t="shared" si="26"/>
        <v>7.5</v>
      </c>
      <c r="N91" s="456">
        <f t="shared" si="27"/>
        <v>2.5</v>
      </c>
      <c r="O91" s="425">
        <v>0</v>
      </c>
      <c r="P91" s="450">
        <v>0</v>
      </c>
      <c r="Q91" s="451">
        <v>0</v>
      </c>
      <c r="R91" s="425">
        <v>24</v>
      </c>
      <c r="S91" s="450">
        <v>1</v>
      </c>
      <c r="T91" s="451">
        <v>2</v>
      </c>
      <c r="U91" s="473">
        <f t="shared" si="28"/>
        <v>22.5</v>
      </c>
      <c r="V91" s="453">
        <f t="shared" si="29"/>
        <v>0</v>
      </c>
      <c r="W91" s="451">
        <f t="shared" si="30"/>
        <v>22.5</v>
      </c>
      <c r="X91" s="474">
        <f t="shared" si="31"/>
        <v>22.5</v>
      </c>
      <c r="Z91" s="56"/>
      <c r="AA91" s="81"/>
      <c r="AC91" s="3"/>
    </row>
    <row r="92" spans="1:29" outlineLevel="2" x14ac:dyDescent="0.2">
      <c r="A92" s="471" t="s">
        <v>170</v>
      </c>
      <c r="B92" s="430" t="s">
        <v>75</v>
      </c>
      <c r="C92" s="430" t="s">
        <v>38</v>
      </c>
      <c r="D92" s="430" t="s">
        <v>195</v>
      </c>
      <c r="E92" s="430" t="s">
        <v>196</v>
      </c>
      <c r="F92" s="430" t="s">
        <v>197</v>
      </c>
      <c r="G92" s="472">
        <v>6</v>
      </c>
      <c r="H92" s="430" t="s">
        <v>13</v>
      </c>
      <c r="I92" s="430" t="s">
        <v>629</v>
      </c>
      <c r="J92" s="446">
        <v>1</v>
      </c>
      <c r="K92" s="446">
        <v>13.5</v>
      </c>
      <c r="L92" s="447">
        <v>4.5</v>
      </c>
      <c r="M92" s="455">
        <f t="shared" si="26"/>
        <v>7.5</v>
      </c>
      <c r="N92" s="456">
        <f t="shared" si="27"/>
        <v>2.5</v>
      </c>
      <c r="O92" s="425">
        <v>0</v>
      </c>
      <c r="P92" s="450">
        <v>0</v>
      </c>
      <c r="Q92" s="451">
        <v>0</v>
      </c>
      <c r="R92" s="425">
        <v>24</v>
      </c>
      <c r="S92" s="450">
        <v>1</v>
      </c>
      <c r="T92" s="451">
        <v>2</v>
      </c>
      <c r="U92" s="473">
        <f t="shared" si="28"/>
        <v>22.5</v>
      </c>
      <c r="V92" s="453">
        <f t="shared" si="29"/>
        <v>0</v>
      </c>
      <c r="W92" s="451">
        <f t="shared" si="30"/>
        <v>22.5</v>
      </c>
      <c r="X92" s="474">
        <f t="shared" si="31"/>
        <v>22.5</v>
      </c>
      <c r="Z92" s="56"/>
      <c r="AA92" s="81"/>
      <c r="AC92" s="3"/>
    </row>
    <row r="93" spans="1:29" outlineLevel="2" x14ac:dyDescent="0.2">
      <c r="A93" s="471" t="s">
        <v>170</v>
      </c>
      <c r="B93" s="430" t="s">
        <v>75</v>
      </c>
      <c r="C93" s="430" t="s">
        <v>22</v>
      </c>
      <c r="D93" s="430" t="s">
        <v>198</v>
      </c>
      <c r="E93" s="430" t="s">
        <v>199</v>
      </c>
      <c r="F93" s="430" t="s">
        <v>200</v>
      </c>
      <c r="G93" s="472">
        <v>6</v>
      </c>
      <c r="H93" s="430" t="s">
        <v>13</v>
      </c>
      <c r="I93" s="430" t="s">
        <v>629</v>
      </c>
      <c r="J93" s="446">
        <v>1</v>
      </c>
      <c r="K93" s="446">
        <v>13.5</v>
      </c>
      <c r="L93" s="447">
        <v>4.5</v>
      </c>
      <c r="M93" s="455">
        <f t="shared" si="26"/>
        <v>7.5</v>
      </c>
      <c r="N93" s="456">
        <f t="shared" si="27"/>
        <v>2.5</v>
      </c>
      <c r="O93" s="425">
        <v>36</v>
      </c>
      <c r="P93" s="450">
        <v>1</v>
      </c>
      <c r="Q93" s="451">
        <v>3</v>
      </c>
      <c r="R93" s="425">
        <v>0</v>
      </c>
      <c r="S93" s="450">
        <v>0</v>
      </c>
      <c r="T93" s="451">
        <v>0</v>
      </c>
      <c r="U93" s="473">
        <f t="shared" si="28"/>
        <v>27</v>
      </c>
      <c r="V93" s="453">
        <f t="shared" si="29"/>
        <v>27</v>
      </c>
      <c r="W93" s="451">
        <f t="shared" si="30"/>
        <v>0</v>
      </c>
      <c r="X93" s="474">
        <f t="shared" si="31"/>
        <v>27</v>
      </c>
      <c r="Z93" s="56"/>
      <c r="AA93" s="81"/>
      <c r="AC93" s="3"/>
    </row>
    <row r="94" spans="1:29" outlineLevel="2" x14ac:dyDescent="0.2">
      <c r="A94" s="471" t="s">
        <v>170</v>
      </c>
      <c r="B94" s="430" t="s">
        <v>75</v>
      </c>
      <c r="C94" s="430" t="s">
        <v>38</v>
      </c>
      <c r="D94" s="430" t="s">
        <v>201</v>
      </c>
      <c r="E94" s="430" t="s">
        <v>202</v>
      </c>
      <c r="F94" s="430" t="s">
        <v>203</v>
      </c>
      <c r="G94" s="472">
        <v>6</v>
      </c>
      <c r="H94" s="430" t="s">
        <v>13</v>
      </c>
      <c r="I94" s="430" t="s">
        <v>629</v>
      </c>
      <c r="J94" s="446">
        <v>1</v>
      </c>
      <c r="K94" s="446">
        <v>13.5</v>
      </c>
      <c r="L94" s="447">
        <v>4.5</v>
      </c>
      <c r="M94" s="455">
        <f t="shared" si="26"/>
        <v>7.5</v>
      </c>
      <c r="N94" s="456">
        <f t="shared" si="27"/>
        <v>2.5</v>
      </c>
      <c r="O94" s="425">
        <v>0</v>
      </c>
      <c r="P94" s="450">
        <v>0</v>
      </c>
      <c r="Q94" s="451">
        <v>0</v>
      </c>
      <c r="R94" s="425">
        <v>24</v>
      </c>
      <c r="S94" s="450">
        <v>1</v>
      </c>
      <c r="T94" s="451">
        <v>2</v>
      </c>
      <c r="U94" s="473">
        <f t="shared" si="28"/>
        <v>22.5</v>
      </c>
      <c r="V94" s="453">
        <f t="shared" si="29"/>
        <v>0</v>
      </c>
      <c r="W94" s="451">
        <f t="shared" si="30"/>
        <v>22.5</v>
      </c>
      <c r="X94" s="474">
        <f t="shared" si="31"/>
        <v>22.5</v>
      </c>
      <c r="Z94" s="56"/>
      <c r="AA94" s="81"/>
      <c r="AC94" s="3"/>
    </row>
    <row r="95" spans="1:29" outlineLevel="2" x14ac:dyDescent="0.2">
      <c r="A95" s="471" t="s">
        <v>170</v>
      </c>
      <c r="B95" s="430" t="s">
        <v>75</v>
      </c>
      <c r="C95" s="430" t="s">
        <v>38</v>
      </c>
      <c r="D95" s="430" t="s">
        <v>204</v>
      </c>
      <c r="E95" s="430" t="s">
        <v>205</v>
      </c>
      <c r="F95" s="430" t="s">
        <v>206</v>
      </c>
      <c r="G95" s="472">
        <v>6</v>
      </c>
      <c r="H95" s="430" t="s">
        <v>13</v>
      </c>
      <c r="I95" s="430" t="s">
        <v>629</v>
      </c>
      <c r="J95" s="446">
        <v>1</v>
      </c>
      <c r="K95" s="446">
        <v>13.5</v>
      </c>
      <c r="L95" s="447">
        <v>4.5</v>
      </c>
      <c r="M95" s="455">
        <f t="shared" si="26"/>
        <v>7.5</v>
      </c>
      <c r="N95" s="456">
        <f t="shared" si="27"/>
        <v>2.5</v>
      </c>
      <c r="O95" s="425">
        <v>0</v>
      </c>
      <c r="P95" s="450">
        <v>0</v>
      </c>
      <c r="Q95" s="451">
        <v>0</v>
      </c>
      <c r="R95" s="425">
        <v>27</v>
      </c>
      <c r="S95" s="450">
        <v>1</v>
      </c>
      <c r="T95" s="451">
        <v>3</v>
      </c>
      <c r="U95" s="473">
        <f t="shared" si="28"/>
        <v>27</v>
      </c>
      <c r="V95" s="453">
        <f t="shared" si="29"/>
        <v>0</v>
      </c>
      <c r="W95" s="451">
        <f t="shared" si="30"/>
        <v>27</v>
      </c>
      <c r="X95" s="474">
        <f t="shared" si="31"/>
        <v>27</v>
      </c>
      <c r="AC95" s="3"/>
    </row>
    <row r="96" spans="1:29" outlineLevel="2" x14ac:dyDescent="0.2">
      <c r="A96" s="471" t="s">
        <v>170</v>
      </c>
      <c r="B96" s="430" t="s">
        <v>75</v>
      </c>
      <c r="C96" s="430" t="s">
        <v>8</v>
      </c>
      <c r="D96" s="430" t="s">
        <v>207</v>
      </c>
      <c r="E96" s="430" t="s">
        <v>5</v>
      </c>
      <c r="F96" s="430" t="s">
        <v>6</v>
      </c>
      <c r="G96" s="472">
        <v>24</v>
      </c>
      <c r="H96" s="430" t="s">
        <v>7</v>
      </c>
      <c r="I96" s="430" t="s">
        <v>623</v>
      </c>
      <c r="J96" s="446">
        <v>1</v>
      </c>
      <c r="K96" s="446">
        <f>$Z$14</f>
        <v>0.4</v>
      </c>
      <c r="L96" s="447">
        <v>0</v>
      </c>
      <c r="M96" s="455">
        <f t="shared" si="26"/>
        <v>5.5555555555555552E-2</v>
      </c>
      <c r="N96" s="456">
        <f t="shared" si="27"/>
        <v>0</v>
      </c>
      <c r="O96" s="425">
        <v>2</v>
      </c>
      <c r="P96" s="450">
        <f>O96</f>
        <v>2</v>
      </c>
      <c r="Q96" s="451">
        <v>0</v>
      </c>
      <c r="R96" s="425">
        <v>10</v>
      </c>
      <c r="S96" s="450">
        <f>R96</f>
        <v>10</v>
      </c>
      <c r="T96" s="451">
        <v>0</v>
      </c>
      <c r="U96" s="473">
        <f t="shared" si="28"/>
        <v>4.8000000000000007</v>
      </c>
      <c r="V96" s="453">
        <f t="shared" si="29"/>
        <v>0.8</v>
      </c>
      <c r="W96" s="451">
        <f t="shared" si="30"/>
        <v>4</v>
      </c>
      <c r="X96" s="474">
        <f t="shared" si="31"/>
        <v>4.8000000000000007</v>
      </c>
      <c r="AC96" s="3"/>
    </row>
    <row r="97" spans="1:29" outlineLevel="2" x14ac:dyDescent="0.2">
      <c r="A97" s="471" t="s">
        <v>170</v>
      </c>
      <c r="B97" s="430" t="s">
        <v>80</v>
      </c>
      <c r="C97" s="430" t="s">
        <v>56</v>
      </c>
      <c r="D97" s="430" t="s">
        <v>208</v>
      </c>
      <c r="E97" s="430" t="s">
        <v>209</v>
      </c>
      <c r="F97" s="430" t="s">
        <v>210</v>
      </c>
      <c r="G97" s="472">
        <v>6</v>
      </c>
      <c r="H97" s="430" t="s">
        <v>13</v>
      </c>
      <c r="I97" s="430" t="s">
        <v>629</v>
      </c>
      <c r="J97" s="446">
        <v>1</v>
      </c>
      <c r="K97" s="446">
        <v>13.5</v>
      </c>
      <c r="L97" s="447">
        <v>4.5</v>
      </c>
      <c r="M97" s="455">
        <f t="shared" si="26"/>
        <v>7.5</v>
      </c>
      <c r="N97" s="456">
        <f t="shared" si="27"/>
        <v>2.5</v>
      </c>
      <c r="O97" s="425">
        <v>0</v>
      </c>
      <c r="P97" s="450">
        <v>0</v>
      </c>
      <c r="Q97" s="451">
        <v>0</v>
      </c>
      <c r="R97" s="425">
        <v>36</v>
      </c>
      <c r="S97" s="450">
        <v>1</v>
      </c>
      <c r="T97" s="451">
        <v>4</v>
      </c>
      <c r="U97" s="473">
        <f t="shared" si="28"/>
        <v>31.5</v>
      </c>
      <c r="V97" s="453">
        <f t="shared" si="29"/>
        <v>0</v>
      </c>
      <c r="W97" s="451">
        <f t="shared" si="30"/>
        <v>31.5</v>
      </c>
      <c r="X97" s="474">
        <f t="shared" si="31"/>
        <v>31.5</v>
      </c>
      <c r="AC97" s="3"/>
    </row>
    <row r="98" spans="1:29" outlineLevel="2" x14ac:dyDescent="0.2">
      <c r="A98" s="471" t="s">
        <v>170</v>
      </c>
      <c r="B98" s="430" t="s">
        <v>80</v>
      </c>
      <c r="C98" s="430" t="s">
        <v>8</v>
      </c>
      <c r="D98" s="430" t="s">
        <v>138</v>
      </c>
      <c r="E98" s="430" t="s">
        <v>5</v>
      </c>
      <c r="F98" s="430" t="s">
        <v>6</v>
      </c>
      <c r="G98" s="472">
        <v>24</v>
      </c>
      <c r="H98" s="430" t="s">
        <v>7</v>
      </c>
      <c r="I98" s="430" t="s">
        <v>623</v>
      </c>
      <c r="J98" s="446">
        <v>1</v>
      </c>
      <c r="K98" s="446">
        <f>$Z$14</f>
        <v>0.4</v>
      </c>
      <c r="L98" s="447">
        <v>0</v>
      </c>
      <c r="M98" s="455">
        <f t="shared" si="26"/>
        <v>5.5555555555555552E-2</v>
      </c>
      <c r="N98" s="456">
        <f t="shared" si="27"/>
        <v>0</v>
      </c>
      <c r="O98" s="425">
        <v>0</v>
      </c>
      <c r="P98" s="450">
        <f>O98</f>
        <v>0</v>
      </c>
      <c r="Q98" s="451">
        <v>0</v>
      </c>
      <c r="R98" s="425">
        <v>2</v>
      </c>
      <c r="S98" s="450">
        <f>R98</f>
        <v>2</v>
      </c>
      <c r="T98" s="451">
        <v>0</v>
      </c>
      <c r="U98" s="473">
        <f t="shared" si="28"/>
        <v>0.8</v>
      </c>
      <c r="V98" s="453">
        <f t="shared" si="29"/>
        <v>0</v>
      </c>
      <c r="W98" s="451">
        <f t="shared" si="30"/>
        <v>0.8</v>
      </c>
      <c r="X98" s="474">
        <f t="shared" si="31"/>
        <v>0.8</v>
      </c>
      <c r="AC98" s="3"/>
    </row>
    <row r="99" spans="1:29" outlineLevel="2" x14ac:dyDescent="0.2">
      <c r="A99" s="471" t="s">
        <v>170</v>
      </c>
      <c r="B99" s="430" t="s">
        <v>75</v>
      </c>
      <c r="C99" s="430" t="s">
        <v>98</v>
      </c>
      <c r="D99" s="430" t="s">
        <v>211</v>
      </c>
      <c r="E99" s="430" t="s">
        <v>728</v>
      </c>
      <c r="F99" s="430" t="s">
        <v>729</v>
      </c>
      <c r="G99" s="472">
        <v>6</v>
      </c>
      <c r="H99" s="430" t="s">
        <v>97</v>
      </c>
      <c r="I99" s="430" t="s">
        <v>630</v>
      </c>
      <c r="J99" s="446">
        <v>1</v>
      </c>
      <c r="K99" s="446">
        <f t="shared" ref="K99:K104" si="34">(9+$Z$18)*J99</f>
        <v>13.5</v>
      </c>
      <c r="L99" s="447">
        <v>4.5</v>
      </c>
      <c r="M99" s="455">
        <f t="shared" si="26"/>
        <v>7.5</v>
      </c>
      <c r="N99" s="456">
        <f t="shared" si="27"/>
        <v>2.5</v>
      </c>
      <c r="O99" s="425">
        <v>16</v>
      </c>
      <c r="P99" s="450">
        <v>1</v>
      </c>
      <c r="Q99" s="451">
        <v>1</v>
      </c>
      <c r="R99" s="425">
        <v>0</v>
      </c>
      <c r="S99" s="450">
        <v>0</v>
      </c>
      <c r="T99" s="451">
        <v>0</v>
      </c>
      <c r="U99" s="473">
        <f t="shared" si="28"/>
        <v>18</v>
      </c>
      <c r="V99" s="453">
        <f t="shared" si="29"/>
        <v>18</v>
      </c>
      <c r="W99" s="451">
        <f t="shared" si="30"/>
        <v>0</v>
      </c>
      <c r="X99" s="474">
        <f t="shared" si="31"/>
        <v>18</v>
      </c>
      <c r="AC99" s="3"/>
    </row>
    <row r="100" spans="1:29" outlineLevel="2" x14ac:dyDescent="0.2">
      <c r="A100" s="471" t="s">
        <v>170</v>
      </c>
      <c r="B100" s="430" t="s">
        <v>75</v>
      </c>
      <c r="C100" s="430" t="s">
        <v>98</v>
      </c>
      <c r="D100" s="430" t="s">
        <v>212</v>
      </c>
      <c r="E100" s="430" t="s">
        <v>213</v>
      </c>
      <c r="F100" s="430" t="s">
        <v>214</v>
      </c>
      <c r="G100" s="472">
        <v>6</v>
      </c>
      <c r="H100" s="430" t="s">
        <v>97</v>
      </c>
      <c r="I100" s="430" t="s">
        <v>630</v>
      </c>
      <c r="J100" s="446">
        <v>1</v>
      </c>
      <c r="K100" s="446">
        <f t="shared" si="34"/>
        <v>13.5</v>
      </c>
      <c r="L100" s="447">
        <v>4.5</v>
      </c>
      <c r="M100" s="455">
        <f t="shared" si="26"/>
        <v>7.5</v>
      </c>
      <c r="N100" s="456">
        <f t="shared" si="27"/>
        <v>2.5</v>
      </c>
      <c r="O100" s="425">
        <v>20</v>
      </c>
      <c r="P100" s="450">
        <v>1</v>
      </c>
      <c r="Q100" s="451">
        <v>1</v>
      </c>
      <c r="R100" s="425">
        <v>0</v>
      </c>
      <c r="S100" s="450">
        <v>0</v>
      </c>
      <c r="T100" s="451">
        <v>0</v>
      </c>
      <c r="U100" s="473">
        <f t="shared" si="28"/>
        <v>18</v>
      </c>
      <c r="V100" s="453">
        <f t="shared" si="29"/>
        <v>18</v>
      </c>
      <c r="W100" s="451">
        <f t="shared" si="30"/>
        <v>0</v>
      </c>
      <c r="X100" s="474">
        <f t="shared" si="31"/>
        <v>18</v>
      </c>
      <c r="AC100" s="3"/>
    </row>
    <row r="101" spans="1:29" outlineLevel="2" x14ac:dyDescent="0.2">
      <c r="A101" s="471" t="s">
        <v>170</v>
      </c>
      <c r="B101" s="430" t="s">
        <v>75</v>
      </c>
      <c r="C101" s="430" t="s">
        <v>98</v>
      </c>
      <c r="D101" s="430" t="s">
        <v>215</v>
      </c>
      <c r="E101" s="430" t="s">
        <v>216</v>
      </c>
      <c r="F101" s="430" t="s">
        <v>217</v>
      </c>
      <c r="G101" s="472">
        <v>6</v>
      </c>
      <c r="H101" s="430" t="s">
        <v>97</v>
      </c>
      <c r="I101" s="430" t="s">
        <v>630</v>
      </c>
      <c r="J101" s="446">
        <v>1</v>
      </c>
      <c r="K101" s="446">
        <f t="shared" si="34"/>
        <v>13.5</v>
      </c>
      <c r="L101" s="447">
        <v>4.5</v>
      </c>
      <c r="M101" s="455">
        <f t="shared" si="26"/>
        <v>7.5</v>
      </c>
      <c r="N101" s="456">
        <f t="shared" si="27"/>
        <v>2.5</v>
      </c>
      <c r="O101" s="425">
        <v>16</v>
      </c>
      <c r="P101" s="450">
        <v>1</v>
      </c>
      <c r="Q101" s="451">
        <v>1</v>
      </c>
      <c r="R101" s="425">
        <v>0</v>
      </c>
      <c r="S101" s="450">
        <v>0</v>
      </c>
      <c r="T101" s="451">
        <v>0</v>
      </c>
      <c r="U101" s="473">
        <f t="shared" si="28"/>
        <v>18</v>
      </c>
      <c r="V101" s="453">
        <f t="shared" si="29"/>
        <v>18</v>
      </c>
      <c r="W101" s="451">
        <f t="shared" si="30"/>
        <v>0</v>
      </c>
      <c r="X101" s="474">
        <f t="shared" si="31"/>
        <v>18</v>
      </c>
      <c r="AC101" s="3"/>
    </row>
    <row r="102" spans="1:29" outlineLevel="2" x14ac:dyDescent="0.2">
      <c r="A102" s="471" t="s">
        <v>170</v>
      </c>
      <c r="B102" s="430" t="s">
        <v>75</v>
      </c>
      <c r="C102" s="430" t="s">
        <v>98</v>
      </c>
      <c r="D102" s="430" t="s">
        <v>218</v>
      </c>
      <c r="E102" s="430" t="s">
        <v>219</v>
      </c>
      <c r="F102" s="430" t="s">
        <v>220</v>
      </c>
      <c r="G102" s="472">
        <v>6</v>
      </c>
      <c r="H102" s="430" t="s">
        <v>97</v>
      </c>
      <c r="I102" s="430" t="s">
        <v>630</v>
      </c>
      <c r="J102" s="446">
        <v>1</v>
      </c>
      <c r="K102" s="446">
        <f t="shared" si="34"/>
        <v>13.5</v>
      </c>
      <c r="L102" s="447">
        <v>4.5</v>
      </c>
      <c r="M102" s="455">
        <f t="shared" si="26"/>
        <v>7.5</v>
      </c>
      <c r="N102" s="456">
        <f t="shared" si="27"/>
        <v>2.5</v>
      </c>
      <c r="O102" s="425">
        <v>16</v>
      </c>
      <c r="P102" s="450">
        <v>1</v>
      </c>
      <c r="Q102" s="451">
        <v>1</v>
      </c>
      <c r="R102" s="425">
        <v>0</v>
      </c>
      <c r="S102" s="450">
        <v>0</v>
      </c>
      <c r="T102" s="451">
        <v>0</v>
      </c>
      <c r="U102" s="473">
        <f t="shared" si="28"/>
        <v>18</v>
      </c>
      <c r="V102" s="453">
        <f t="shared" si="29"/>
        <v>18</v>
      </c>
      <c r="W102" s="451">
        <f t="shared" si="30"/>
        <v>0</v>
      </c>
      <c r="X102" s="474">
        <f t="shared" si="31"/>
        <v>18</v>
      </c>
      <c r="AC102" s="3"/>
    </row>
    <row r="103" spans="1:29" outlineLevel="2" x14ac:dyDescent="0.2">
      <c r="A103" s="471" t="s">
        <v>170</v>
      </c>
      <c r="B103" s="430" t="s">
        <v>75</v>
      </c>
      <c r="C103" s="430" t="s">
        <v>98</v>
      </c>
      <c r="D103" s="430" t="s">
        <v>221</v>
      </c>
      <c r="E103" s="430" t="s">
        <v>222</v>
      </c>
      <c r="F103" s="430" t="s">
        <v>223</v>
      </c>
      <c r="G103" s="472">
        <v>6</v>
      </c>
      <c r="H103" s="430" t="s">
        <v>97</v>
      </c>
      <c r="I103" s="430" t="s">
        <v>630</v>
      </c>
      <c r="J103" s="446">
        <v>1</v>
      </c>
      <c r="K103" s="446">
        <f t="shared" si="34"/>
        <v>13.5</v>
      </c>
      <c r="L103" s="447">
        <v>4.5</v>
      </c>
      <c r="M103" s="455">
        <f t="shared" si="26"/>
        <v>7.5</v>
      </c>
      <c r="N103" s="456">
        <f t="shared" si="27"/>
        <v>2.5</v>
      </c>
      <c r="O103" s="425">
        <v>16</v>
      </c>
      <c r="P103" s="450">
        <v>1</v>
      </c>
      <c r="Q103" s="451">
        <v>1</v>
      </c>
      <c r="R103" s="425">
        <v>0</v>
      </c>
      <c r="S103" s="450">
        <v>0</v>
      </c>
      <c r="T103" s="451">
        <v>0</v>
      </c>
      <c r="U103" s="473">
        <f t="shared" si="28"/>
        <v>18</v>
      </c>
      <c r="V103" s="453">
        <f t="shared" si="29"/>
        <v>18</v>
      </c>
      <c r="W103" s="451">
        <f t="shared" si="30"/>
        <v>0</v>
      </c>
      <c r="X103" s="474">
        <f t="shared" si="31"/>
        <v>18</v>
      </c>
      <c r="AC103" s="3"/>
    </row>
    <row r="104" spans="1:29" outlineLevel="2" x14ac:dyDescent="0.2">
      <c r="A104" s="471" t="s">
        <v>170</v>
      </c>
      <c r="B104" s="430" t="s">
        <v>75</v>
      </c>
      <c r="C104" s="430" t="s">
        <v>98</v>
      </c>
      <c r="D104" s="478" t="s">
        <v>723</v>
      </c>
      <c r="E104" s="430" t="s">
        <v>724</v>
      </c>
      <c r="F104" s="430" t="s">
        <v>725</v>
      </c>
      <c r="G104" s="472">
        <v>6</v>
      </c>
      <c r="H104" s="430" t="s">
        <v>97</v>
      </c>
      <c r="I104" s="430" t="s">
        <v>630</v>
      </c>
      <c r="J104" s="446">
        <v>1</v>
      </c>
      <c r="K104" s="446">
        <f t="shared" si="34"/>
        <v>13.5</v>
      </c>
      <c r="L104" s="447">
        <v>4.5</v>
      </c>
      <c r="M104" s="455">
        <f t="shared" si="26"/>
        <v>7.5</v>
      </c>
      <c r="N104" s="456">
        <f t="shared" si="27"/>
        <v>2.5</v>
      </c>
      <c r="O104" s="425">
        <v>9</v>
      </c>
      <c r="P104" s="450">
        <v>1</v>
      </c>
      <c r="Q104" s="451">
        <v>1</v>
      </c>
      <c r="R104" s="425">
        <v>0</v>
      </c>
      <c r="S104" s="450">
        <v>0</v>
      </c>
      <c r="T104" s="451">
        <v>0</v>
      </c>
      <c r="U104" s="473">
        <f t="shared" si="28"/>
        <v>18</v>
      </c>
      <c r="V104" s="453">
        <f t="shared" si="29"/>
        <v>18</v>
      </c>
      <c r="W104" s="451">
        <f t="shared" si="30"/>
        <v>0</v>
      </c>
      <c r="X104" s="474">
        <f t="shared" si="31"/>
        <v>18</v>
      </c>
      <c r="AC104" s="3"/>
    </row>
    <row r="105" spans="1:29" outlineLevel="2" x14ac:dyDescent="0.2">
      <c r="A105" s="471" t="s">
        <v>170</v>
      </c>
      <c r="B105" s="430" t="s">
        <v>70</v>
      </c>
      <c r="C105" s="430" t="s">
        <v>43</v>
      </c>
      <c r="D105" s="430" t="s">
        <v>224</v>
      </c>
      <c r="E105" s="430" t="s">
        <v>225</v>
      </c>
      <c r="F105" s="430" t="s">
        <v>226</v>
      </c>
      <c r="G105" s="472">
        <v>5</v>
      </c>
      <c r="H105" s="430" t="s">
        <v>151</v>
      </c>
      <c r="I105" s="430" t="s">
        <v>630</v>
      </c>
      <c r="J105" s="446">
        <v>1</v>
      </c>
      <c r="K105" s="446">
        <v>6.75</v>
      </c>
      <c r="L105" s="447">
        <v>6.75</v>
      </c>
      <c r="M105" s="455">
        <f t="shared" si="26"/>
        <v>4.5</v>
      </c>
      <c r="N105" s="456">
        <f t="shared" si="27"/>
        <v>4.5</v>
      </c>
      <c r="O105" s="425">
        <v>20</v>
      </c>
      <c r="P105" s="450">
        <v>1</v>
      </c>
      <c r="Q105" s="451">
        <v>2</v>
      </c>
      <c r="R105" s="425">
        <v>0</v>
      </c>
      <c r="S105" s="450">
        <v>0</v>
      </c>
      <c r="T105" s="451">
        <v>0</v>
      </c>
      <c r="U105" s="473">
        <f t="shared" si="28"/>
        <v>20.25</v>
      </c>
      <c r="V105" s="453">
        <f t="shared" si="29"/>
        <v>20.25</v>
      </c>
      <c r="W105" s="451">
        <f t="shared" si="30"/>
        <v>0</v>
      </c>
      <c r="X105" s="474">
        <f t="shared" si="31"/>
        <v>20.25</v>
      </c>
      <c r="AC105" s="3"/>
    </row>
    <row r="106" spans="1:29" outlineLevel="2" x14ac:dyDescent="0.2">
      <c r="A106" s="471" t="s">
        <v>170</v>
      </c>
      <c r="B106" s="430" t="s">
        <v>70</v>
      </c>
      <c r="C106" s="430" t="s">
        <v>14</v>
      </c>
      <c r="D106" s="430" t="s">
        <v>227</v>
      </c>
      <c r="E106" s="430" t="s">
        <v>228</v>
      </c>
      <c r="F106" s="430" t="s">
        <v>229</v>
      </c>
      <c r="G106" s="472">
        <v>5</v>
      </c>
      <c r="H106" s="430" t="s">
        <v>151</v>
      </c>
      <c r="I106" s="430" t="s">
        <v>630</v>
      </c>
      <c r="J106" s="446">
        <v>0.5</v>
      </c>
      <c r="K106" s="446">
        <f>9*J106</f>
        <v>4.5</v>
      </c>
      <c r="L106" s="447">
        <f>4.5*J106</f>
        <v>2.25</v>
      </c>
      <c r="M106" s="455">
        <f t="shared" si="26"/>
        <v>3</v>
      </c>
      <c r="N106" s="456">
        <f t="shared" si="27"/>
        <v>1.5</v>
      </c>
      <c r="O106" s="425">
        <v>0</v>
      </c>
      <c r="P106" s="450">
        <v>0</v>
      </c>
      <c r="Q106" s="451">
        <v>0</v>
      </c>
      <c r="R106" s="425">
        <v>20</v>
      </c>
      <c r="S106" s="450">
        <v>1</v>
      </c>
      <c r="T106" s="451">
        <v>2</v>
      </c>
      <c r="U106" s="473">
        <f t="shared" si="28"/>
        <v>9</v>
      </c>
      <c r="V106" s="453">
        <f t="shared" si="29"/>
        <v>0</v>
      </c>
      <c r="W106" s="451">
        <f t="shared" si="30"/>
        <v>9</v>
      </c>
      <c r="X106" s="474">
        <f t="shared" si="31"/>
        <v>9</v>
      </c>
      <c r="AC106" s="3"/>
    </row>
    <row r="107" spans="1:29" outlineLevel="2" x14ac:dyDescent="0.2">
      <c r="A107" s="471" t="s">
        <v>170</v>
      </c>
      <c r="B107" s="430" t="s">
        <v>70</v>
      </c>
      <c r="C107" s="430" t="s">
        <v>18</v>
      </c>
      <c r="D107" s="430" t="s">
        <v>158</v>
      </c>
      <c r="E107" s="430" t="s">
        <v>159</v>
      </c>
      <c r="F107" s="430" t="s">
        <v>160</v>
      </c>
      <c r="G107" s="472">
        <v>15</v>
      </c>
      <c r="H107" s="430" t="s">
        <v>7</v>
      </c>
      <c r="I107" s="430" t="s">
        <v>624</v>
      </c>
      <c r="J107" s="446">
        <v>1</v>
      </c>
      <c r="K107" s="446">
        <f>$Z$20</f>
        <v>0.4</v>
      </c>
      <c r="L107" s="447">
        <v>0</v>
      </c>
      <c r="M107" s="455">
        <f t="shared" si="26"/>
        <v>8.8888888888888878E-2</v>
      </c>
      <c r="N107" s="456">
        <f t="shared" si="27"/>
        <v>0</v>
      </c>
      <c r="O107" s="425">
        <v>3</v>
      </c>
      <c r="P107" s="450">
        <f>O107</f>
        <v>3</v>
      </c>
      <c r="Q107" s="451">
        <v>0</v>
      </c>
      <c r="R107" s="425">
        <v>2</v>
      </c>
      <c r="S107" s="450">
        <f>R107</f>
        <v>2</v>
      </c>
      <c r="T107" s="451">
        <v>0</v>
      </c>
      <c r="U107" s="473">
        <f t="shared" si="28"/>
        <v>2</v>
      </c>
      <c r="V107" s="453">
        <f t="shared" si="29"/>
        <v>1.2000000000000002</v>
      </c>
      <c r="W107" s="451">
        <f t="shared" si="30"/>
        <v>0.8</v>
      </c>
      <c r="X107" s="474">
        <f t="shared" si="31"/>
        <v>2</v>
      </c>
      <c r="AC107" s="3"/>
    </row>
    <row r="108" spans="1:29" outlineLevel="2" x14ac:dyDescent="0.2">
      <c r="A108" s="443" t="s">
        <v>170</v>
      </c>
      <c r="B108" s="430" t="s">
        <v>9</v>
      </c>
      <c r="C108" s="430" t="s">
        <v>8</v>
      </c>
      <c r="D108" s="430" t="s">
        <v>29</v>
      </c>
      <c r="E108" s="430" t="s">
        <v>30</v>
      </c>
      <c r="F108" s="430" t="s">
        <v>31</v>
      </c>
      <c r="G108" s="472">
        <v>12</v>
      </c>
      <c r="H108" s="430" t="s">
        <v>32</v>
      </c>
      <c r="I108" s="430" t="s">
        <v>630</v>
      </c>
      <c r="J108" s="446">
        <v>1</v>
      </c>
      <c r="K108" s="446">
        <f>$Z$15</f>
        <v>0.06</v>
      </c>
      <c r="L108" s="447">
        <v>0</v>
      </c>
      <c r="M108" s="455">
        <f t="shared" si="26"/>
        <v>1.6666666666666666E-2</v>
      </c>
      <c r="N108" s="456">
        <f t="shared" si="27"/>
        <v>0</v>
      </c>
      <c r="O108" s="425">
        <v>2</v>
      </c>
      <c r="P108" s="450">
        <f>O108</f>
        <v>2</v>
      </c>
      <c r="Q108" s="451">
        <v>0</v>
      </c>
      <c r="R108" s="425">
        <v>0</v>
      </c>
      <c r="S108" s="450">
        <f>R108</f>
        <v>0</v>
      </c>
      <c r="T108" s="451">
        <v>0</v>
      </c>
      <c r="U108" s="473">
        <f t="shared" si="28"/>
        <v>0.12</v>
      </c>
      <c r="V108" s="453">
        <f t="shared" si="29"/>
        <v>0.12</v>
      </c>
      <c r="W108" s="451">
        <f t="shared" si="30"/>
        <v>0</v>
      </c>
      <c r="X108" s="474">
        <f t="shared" si="31"/>
        <v>0.12</v>
      </c>
      <c r="AC108" s="3"/>
    </row>
    <row r="109" spans="1:29" outlineLevel="2" x14ac:dyDescent="0.2">
      <c r="A109" s="471" t="s">
        <v>170</v>
      </c>
      <c r="B109" s="430" t="s">
        <v>75</v>
      </c>
      <c r="C109" s="430" t="s">
        <v>8</v>
      </c>
      <c r="D109" s="430" t="s">
        <v>29</v>
      </c>
      <c r="E109" s="430" t="s">
        <v>30</v>
      </c>
      <c r="F109" s="430" t="s">
        <v>31</v>
      </c>
      <c r="G109" s="472">
        <v>12</v>
      </c>
      <c r="H109" s="430" t="s">
        <v>32</v>
      </c>
      <c r="I109" s="430" t="s">
        <v>630</v>
      </c>
      <c r="J109" s="463">
        <v>1</v>
      </c>
      <c r="K109" s="446">
        <f>$Z$15</f>
        <v>0.06</v>
      </c>
      <c r="L109" s="447">
        <v>0</v>
      </c>
      <c r="M109" s="455">
        <f t="shared" si="26"/>
        <v>1.6666666666666666E-2</v>
      </c>
      <c r="N109" s="456">
        <f t="shared" si="27"/>
        <v>0</v>
      </c>
      <c r="O109" s="425">
        <v>5</v>
      </c>
      <c r="P109" s="450">
        <f>O109</f>
        <v>5</v>
      </c>
      <c r="Q109" s="451">
        <v>0</v>
      </c>
      <c r="R109" s="425">
        <v>0</v>
      </c>
      <c r="S109" s="450">
        <f>R109</f>
        <v>0</v>
      </c>
      <c r="T109" s="451">
        <v>0</v>
      </c>
      <c r="U109" s="473">
        <f t="shared" si="28"/>
        <v>0.3</v>
      </c>
      <c r="V109" s="453">
        <f t="shared" si="29"/>
        <v>0.3</v>
      </c>
      <c r="W109" s="451">
        <f t="shared" si="30"/>
        <v>0</v>
      </c>
      <c r="X109" s="474">
        <f t="shared" si="31"/>
        <v>0.3</v>
      </c>
      <c r="AC109" s="3"/>
    </row>
    <row r="110" spans="1:29" outlineLevel="2" x14ac:dyDescent="0.2">
      <c r="A110" s="471" t="s">
        <v>170</v>
      </c>
      <c r="B110" s="430" t="s">
        <v>80</v>
      </c>
      <c r="C110" s="430" t="s">
        <v>8</v>
      </c>
      <c r="D110" s="430" t="s">
        <v>29</v>
      </c>
      <c r="E110" s="430" t="s">
        <v>30</v>
      </c>
      <c r="F110" s="430" t="s">
        <v>31</v>
      </c>
      <c r="G110" s="472">
        <v>12</v>
      </c>
      <c r="H110" s="430" t="s">
        <v>32</v>
      </c>
      <c r="I110" s="430" t="s">
        <v>630</v>
      </c>
      <c r="J110" s="446">
        <v>1</v>
      </c>
      <c r="K110" s="446">
        <f>$Z$15</f>
        <v>0.06</v>
      </c>
      <c r="L110" s="447">
        <v>0</v>
      </c>
      <c r="M110" s="455">
        <f t="shared" si="26"/>
        <v>1.6666666666666666E-2</v>
      </c>
      <c r="N110" s="456">
        <f t="shared" si="27"/>
        <v>0</v>
      </c>
      <c r="O110" s="425">
        <v>1</v>
      </c>
      <c r="P110" s="450">
        <f>O110</f>
        <v>1</v>
      </c>
      <c r="Q110" s="451">
        <v>0</v>
      </c>
      <c r="R110" s="425">
        <v>1</v>
      </c>
      <c r="S110" s="450">
        <f>R110</f>
        <v>1</v>
      </c>
      <c r="T110" s="451">
        <v>0</v>
      </c>
      <c r="U110" s="473">
        <f t="shared" si="28"/>
        <v>0.12</v>
      </c>
      <c r="V110" s="453">
        <f t="shared" si="29"/>
        <v>0.06</v>
      </c>
      <c r="W110" s="451">
        <f t="shared" si="30"/>
        <v>0.06</v>
      </c>
      <c r="X110" s="474">
        <f t="shared" si="31"/>
        <v>0.12</v>
      </c>
      <c r="AC110" s="3"/>
    </row>
    <row r="111" spans="1:29" outlineLevel="2" x14ac:dyDescent="0.2">
      <c r="A111" s="443" t="s">
        <v>170</v>
      </c>
      <c r="B111" s="430" t="s">
        <v>70</v>
      </c>
      <c r="C111" s="430" t="s">
        <v>18</v>
      </c>
      <c r="D111" s="430" t="s">
        <v>29</v>
      </c>
      <c r="E111" s="430" t="s">
        <v>30</v>
      </c>
      <c r="F111" s="430" t="s">
        <v>31</v>
      </c>
      <c r="G111" s="472">
        <v>10</v>
      </c>
      <c r="H111" s="430" t="s">
        <v>32</v>
      </c>
      <c r="I111" s="430" t="s">
        <v>630</v>
      </c>
      <c r="J111" s="446">
        <v>1</v>
      </c>
      <c r="K111" s="446">
        <f>$Z$15</f>
        <v>0.06</v>
      </c>
      <c r="L111" s="447">
        <v>0</v>
      </c>
      <c r="M111" s="455">
        <f t="shared" si="26"/>
        <v>1.9999999999999997E-2</v>
      </c>
      <c r="N111" s="456">
        <f t="shared" si="27"/>
        <v>0</v>
      </c>
      <c r="O111" s="425">
        <v>0</v>
      </c>
      <c r="P111" s="450">
        <f>O111</f>
        <v>0</v>
      </c>
      <c r="Q111" s="451">
        <v>0</v>
      </c>
      <c r="R111" s="425">
        <v>3</v>
      </c>
      <c r="S111" s="450">
        <f>R111</f>
        <v>3</v>
      </c>
      <c r="T111" s="451">
        <v>0</v>
      </c>
      <c r="U111" s="473">
        <f t="shared" si="28"/>
        <v>0.18</v>
      </c>
      <c r="V111" s="453">
        <f t="shared" si="29"/>
        <v>0</v>
      </c>
      <c r="W111" s="451">
        <f t="shared" si="30"/>
        <v>0.18</v>
      </c>
      <c r="X111" s="474">
        <f t="shared" si="31"/>
        <v>0.18</v>
      </c>
      <c r="AC111" s="3"/>
    </row>
    <row r="112" spans="1:29" outlineLevel="1" x14ac:dyDescent="0.2">
      <c r="A112" s="443" t="s">
        <v>731</v>
      </c>
      <c r="B112" s="430"/>
      <c r="C112" s="430"/>
      <c r="D112" s="430"/>
      <c r="E112" s="430"/>
      <c r="F112" s="430"/>
      <c r="G112" s="472"/>
      <c r="H112" s="430"/>
      <c r="I112" s="430"/>
      <c r="J112" s="446"/>
      <c r="K112" s="446"/>
      <c r="L112" s="447"/>
      <c r="M112" s="455"/>
      <c r="N112" s="456"/>
      <c r="O112" s="425"/>
      <c r="P112" s="450"/>
      <c r="Q112" s="451"/>
      <c r="R112" s="425"/>
      <c r="S112" s="450"/>
      <c r="T112" s="451"/>
      <c r="U112" s="473"/>
      <c r="V112" s="453"/>
      <c r="W112" s="451"/>
      <c r="X112" s="474">
        <f>SUBTOTAL(9,X69:X111)</f>
        <v>626.37090000000001</v>
      </c>
      <c r="AC112" s="3"/>
    </row>
    <row r="113" spans="1:29" outlineLevel="2" x14ac:dyDescent="0.2">
      <c r="A113" s="471" t="s">
        <v>230</v>
      </c>
      <c r="B113" s="430" t="s">
        <v>9</v>
      </c>
      <c r="C113" s="430" t="s">
        <v>43</v>
      </c>
      <c r="D113" s="430" t="s">
        <v>231</v>
      </c>
      <c r="E113" s="430" t="s">
        <v>232</v>
      </c>
      <c r="F113" s="430" t="s">
        <v>233</v>
      </c>
      <c r="G113" s="472">
        <v>6</v>
      </c>
      <c r="H113" s="430" t="s">
        <v>234</v>
      </c>
      <c r="I113" s="430" t="s">
        <v>629</v>
      </c>
      <c r="J113" s="446">
        <v>0.10539999999999999</v>
      </c>
      <c r="K113" s="446">
        <f>J113*13.5</f>
        <v>1.4228999999999998</v>
      </c>
      <c r="L113" s="447">
        <f>J113*4.5</f>
        <v>0.47429999999999994</v>
      </c>
      <c r="M113" s="455">
        <f t="shared" ref="M113:M153" si="35">K113*10/3/G113</f>
        <v>0.79049999999999987</v>
      </c>
      <c r="N113" s="456">
        <f t="shared" ref="N113:N153" si="36">L113*10/3/G113</f>
        <v>0.26349999999999996</v>
      </c>
      <c r="O113" s="425">
        <v>100</v>
      </c>
      <c r="P113" s="450">
        <v>2</v>
      </c>
      <c r="Q113" s="451">
        <v>5</v>
      </c>
      <c r="R113" s="425">
        <v>10</v>
      </c>
      <c r="S113" s="450">
        <v>0.33</v>
      </c>
      <c r="T113" s="451">
        <v>0.5</v>
      </c>
      <c r="U113" s="473">
        <f t="shared" ref="U113:U153" si="37">K113*(P113+S113)+L113*(Q113+T113)</f>
        <v>5.9240069999999996</v>
      </c>
      <c r="V113" s="453">
        <f t="shared" ref="V113:V153" si="38">K113*P113+L113*Q113</f>
        <v>5.2172999999999998</v>
      </c>
      <c r="W113" s="451">
        <f t="shared" ref="W113:W153" si="39">K113*S113+L113*T113</f>
        <v>0.70670699999999997</v>
      </c>
      <c r="X113" s="474">
        <f t="shared" ref="X113:X153" si="40">U113</f>
        <v>5.9240069999999996</v>
      </c>
      <c r="AC113" s="3"/>
    </row>
    <row r="114" spans="1:29" outlineLevel="2" x14ac:dyDescent="0.2">
      <c r="A114" s="471" t="s">
        <v>230</v>
      </c>
      <c r="B114" s="430" t="s">
        <v>75</v>
      </c>
      <c r="C114" s="430" t="s">
        <v>43</v>
      </c>
      <c r="D114" s="430" t="s">
        <v>231</v>
      </c>
      <c r="E114" s="430" t="s">
        <v>232</v>
      </c>
      <c r="F114" s="430" t="s">
        <v>233</v>
      </c>
      <c r="G114" s="472">
        <v>6</v>
      </c>
      <c r="H114" s="430" t="s">
        <v>234</v>
      </c>
      <c r="I114" s="430" t="s">
        <v>629</v>
      </c>
      <c r="J114" s="446">
        <v>0.10539999999999999</v>
      </c>
      <c r="K114" s="446">
        <f>J114*13.5</f>
        <v>1.4228999999999998</v>
      </c>
      <c r="L114" s="447">
        <f>J114*4.5</f>
        <v>0.47429999999999994</v>
      </c>
      <c r="M114" s="455">
        <f t="shared" si="35"/>
        <v>0.79049999999999987</v>
      </c>
      <c r="N114" s="456">
        <f t="shared" si="36"/>
        <v>0.26349999999999996</v>
      </c>
      <c r="O114" s="425">
        <v>40</v>
      </c>
      <c r="P114" s="450">
        <v>1</v>
      </c>
      <c r="Q114" s="451">
        <v>2</v>
      </c>
      <c r="R114" s="425">
        <v>10</v>
      </c>
      <c r="S114" s="450">
        <v>0.17</v>
      </c>
      <c r="T114" s="451">
        <v>0.5</v>
      </c>
      <c r="U114" s="473">
        <f t="shared" si="37"/>
        <v>2.8505429999999996</v>
      </c>
      <c r="V114" s="453">
        <f t="shared" si="38"/>
        <v>2.3714999999999997</v>
      </c>
      <c r="W114" s="451">
        <f t="shared" si="39"/>
        <v>0.479043</v>
      </c>
      <c r="X114" s="474">
        <f t="shared" si="40"/>
        <v>2.8505429999999996</v>
      </c>
      <c r="AC114" s="3"/>
    </row>
    <row r="115" spans="1:29" outlineLevel="2" x14ac:dyDescent="0.2">
      <c r="A115" s="471" t="s">
        <v>230</v>
      </c>
      <c r="B115" s="430" t="s">
        <v>80</v>
      </c>
      <c r="C115" s="430" t="s">
        <v>43</v>
      </c>
      <c r="D115" s="430" t="s">
        <v>231</v>
      </c>
      <c r="E115" s="430" t="s">
        <v>232</v>
      </c>
      <c r="F115" s="430" t="s">
        <v>233</v>
      </c>
      <c r="G115" s="472">
        <v>6</v>
      </c>
      <c r="H115" s="430" t="s">
        <v>234</v>
      </c>
      <c r="I115" s="430" t="s">
        <v>629</v>
      </c>
      <c r="J115" s="446">
        <v>0.10539999999999999</v>
      </c>
      <c r="K115" s="446">
        <f>J115*13.5</f>
        <v>1.4228999999999998</v>
      </c>
      <c r="L115" s="447">
        <f>J115*4.5</f>
        <v>0.47429999999999994</v>
      </c>
      <c r="M115" s="455">
        <f t="shared" si="35"/>
        <v>0.79049999999999987</v>
      </c>
      <c r="N115" s="456">
        <f t="shared" si="36"/>
        <v>0.26349999999999996</v>
      </c>
      <c r="O115" s="425">
        <v>40</v>
      </c>
      <c r="P115" s="450">
        <v>1</v>
      </c>
      <c r="Q115" s="451">
        <v>2</v>
      </c>
      <c r="R115" s="425">
        <v>10</v>
      </c>
      <c r="S115" s="450">
        <v>0.17</v>
      </c>
      <c r="T115" s="451">
        <v>0.5</v>
      </c>
      <c r="U115" s="473">
        <f t="shared" si="37"/>
        <v>2.8505429999999996</v>
      </c>
      <c r="V115" s="453">
        <f t="shared" si="38"/>
        <v>2.3714999999999997</v>
      </c>
      <c r="W115" s="451">
        <f t="shared" si="39"/>
        <v>0.479043</v>
      </c>
      <c r="X115" s="474">
        <f t="shared" si="40"/>
        <v>2.8505429999999996</v>
      </c>
      <c r="AC115" s="3"/>
    </row>
    <row r="116" spans="1:29" outlineLevel="2" x14ac:dyDescent="0.2">
      <c r="A116" s="471" t="s">
        <v>230</v>
      </c>
      <c r="B116" s="430" t="s">
        <v>3</v>
      </c>
      <c r="C116" s="430" t="s">
        <v>43</v>
      </c>
      <c r="D116" s="430" t="s">
        <v>231</v>
      </c>
      <c r="E116" s="430" t="s">
        <v>232</v>
      </c>
      <c r="F116" s="430" t="s">
        <v>233</v>
      </c>
      <c r="G116" s="472">
        <v>6</v>
      </c>
      <c r="H116" s="430" t="s">
        <v>234</v>
      </c>
      <c r="I116" s="430" t="s">
        <v>629</v>
      </c>
      <c r="J116" s="446">
        <v>0.10539999999999999</v>
      </c>
      <c r="K116" s="446">
        <f>J116*13.5</f>
        <v>1.4228999999999998</v>
      </c>
      <c r="L116" s="447">
        <f>J116*4.5</f>
        <v>0.47429999999999994</v>
      </c>
      <c r="M116" s="455">
        <f t="shared" si="35"/>
        <v>0.79049999999999987</v>
      </c>
      <c r="N116" s="456">
        <f t="shared" si="36"/>
        <v>0.26349999999999996</v>
      </c>
      <c r="O116" s="425">
        <v>60</v>
      </c>
      <c r="P116" s="450">
        <v>1</v>
      </c>
      <c r="Q116" s="451">
        <v>3</v>
      </c>
      <c r="R116" s="425">
        <v>10</v>
      </c>
      <c r="S116" s="450">
        <v>0.33</v>
      </c>
      <c r="T116" s="451">
        <v>0.5</v>
      </c>
      <c r="U116" s="473">
        <f t="shared" si="37"/>
        <v>3.5525069999999994</v>
      </c>
      <c r="V116" s="453">
        <f t="shared" si="38"/>
        <v>2.8457999999999997</v>
      </c>
      <c r="W116" s="451">
        <f t="shared" si="39"/>
        <v>0.70670699999999997</v>
      </c>
      <c r="X116" s="474">
        <f t="shared" si="40"/>
        <v>3.5525069999999994</v>
      </c>
      <c r="AC116" s="3"/>
    </row>
    <row r="117" spans="1:29" outlineLevel="2" x14ac:dyDescent="0.2">
      <c r="A117" s="471" t="s">
        <v>230</v>
      </c>
      <c r="B117" s="430" t="s">
        <v>9</v>
      </c>
      <c r="C117" s="430" t="s">
        <v>8</v>
      </c>
      <c r="D117" s="430" t="s">
        <v>235</v>
      </c>
      <c r="E117" s="430" t="s">
        <v>236</v>
      </c>
      <c r="F117" s="430" t="s">
        <v>237</v>
      </c>
      <c r="G117" s="472">
        <v>6</v>
      </c>
      <c r="H117" s="430" t="s">
        <v>32</v>
      </c>
      <c r="I117" s="430" t="s">
        <v>630</v>
      </c>
      <c r="J117" s="446">
        <v>0.5</v>
      </c>
      <c r="K117" s="446">
        <f>(4.5+$Z$18)*J117</f>
        <v>4.5</v>
      </c>
      <c r="L117" s="447">
        <f>9*J117</f>
        <v>4.5</v>
      </c>
      <c r="M117" s="455">
        <f t="shared" si="35"/>
        <v>2.5</v>
      </c>
      <c r="N117" s="456">
        <f t="shared" si="36"/>
        <v>2.5</v>
      </c>
      <c r="O117" s="425">
        <v>0</v>
      </c>
      <c r="P117" s="450">
        <v>0</v>
      </c>
      <c r="Q117" s="451">
        <v>0</v>
      </c>
      <c r="R117" s="425">
        <v>8</v>
      </c>
      <c r="S117" s="450">
        <v>0.2</v>
      </c>
      <c r="T117" s="451">
        <v>0.4</v>
      </c>
      <c r="U117" s="473">
        <f t="shared" si="37"/>
        <v>2.7</v>
      </c>
      <c r="V117" s="453">
        <f t="shared" si="38"/>
        <v>0</v>
      </c>
      <c r="W117" s="451">
        <f t="shared" si="39"/>
        <v>2.7</v>
      </c>
      <c r="X117" s="474">
        <f t="shared" si="40"/>
        <v>2.7</v>
      </c>
      <c r="AC117" s="3"/>
    </row>
    <row r="118" spans="1:29" outlineLevel="2" x14ac:dyDescent="0.2">
      <c r="A118" s="471" t="s">
        <v>230</v>
      </c>
      <c r="B118" s="430" t="s">
        <v>75</v>
      </c>
      <c r="C118" s="430" t="s">
        <v>8</v>
      </c>
      <c r="D118" s="430" t="s">
        <v>235</v>
      </c>
      <c r="E118" s="430" t="s">
        <v>236</v>
      </c>
      <c r="F118" s="430" t="s">
        <v>237</v>
      </c>
      <c r="G118" s="472">
        <v>6</v>
      </c>
      <c r="H118" s="430" t="s">
        <v>32</v>
      </c>
      <c r="I118" s="430" t="s">
        <v>630</v>
      </c>
      <c r="J118" s="446">
        <v>0.5</v>
      </c>
      <c r="K118" s="446">
        <f>(4.5+$Z$18)*J118</f>
        <v>4.5</v>
      </c>
      <c r="L118" s="447">
        <f>9*J118</f>
        <v>4.5</v>
      </c>
      <c r="M118" s="455">
        <f t="shared" si="35"/>
        <v>2.5</v>
      </c>
      <c r="N118" s="456">
        <f t="shared" si="36"/>
        <v>2.5</v>
      </c>
      <c r="O118" s="425">
        <v>0</v>
      </c>
      <c r="P118" s="450">
        <v>0</v>
      </c>
      <c r="Q118" s="451">
        <v>0</v>
      </c>
      <c r="R118" s="425">
        <v>8</v>
      </c>
      <c r="S118" s="450">
        <v>0.2</v>
      </c>
      <c r="T118" s="451">
        <v>0.4</v>
      </c>
      <c r="U118" s="473">
        <f t="shared" si="37"/>
        <v>2.7</v>
      </c>
      <c r="V118" s="453">
        <f t="shared" si="38"/>
        <v>0</v>
      </c>
      <c r="W118" s="451">
        <f t="shared" si="39"/>
        <v>2.7</v>
      </c>
      <c r="X118" s="474">
        <f t="shared" si="40"/>
        <v>2.7</v>
      </c>
      <c r="AC118" s="3"/>
    </row>
    <row r="119" spans="1:29" outlineLevel="2" x14ac:dyDescent="0.2">
      <c r="A119" s="471" t="s">
        <v>230</v>
      </c>
      <c r="B119" s="430" t="s">
        <v>34</v>
      </c>
      <c r="C119" s="430" t="s">
        <v>8</v>
      </c>
      <c r="D119" s="430" t="s">
        <v>235</v>
      </c>
      <c r="E119" s="430" t="s">
        <v>236</v>
      </c>
      <c r="F119" s="430" t="s">
        <v>237</v>
      </c>
      <c r="G119" s="472">
        <v>6</v>
      </c>
      <c r="H119" s="430" t="s">
        <v>32</v>
      </c>
      <c r="I119" s="430" t="s">
        <v>630</v>
      </c>
      <c r="J119" s="446">
        <v>0.5</v>
      </c>
      <c r="K119" s="446">
        <f>(4.5+$Z$18)*J119</f>
        <v>4.5</v>
      </c>
      <c r="L119" s="447">
        <f>9*J119</f>
        <v>4.5</v>
      </c>
      <c r="M119" s="455">
        <f t="shared" si="35"/>
        <v>2.5</v>
      </c>
      <c r="N119" s="456">
        <f t="shared" si="36"/>
        <v>2.5</v>
      </c>
      <c r="O119" s="425">
        <v>0</v>
      </c>
      <c r="P119" s="450">
        <v>0</v>
      </c>
      <c r="Q119" s="451">
        <v>0</v>
      </c>
      <c r="R119" s="425">
        <v>8</v>
      </c>
      <c r="S119" s="450">
        <v>0.2</v>
      </c>
      <c r="T119" s="451">
        <v>0.4</v>
      </c>
      <c r="U119" s="473">
        <f t="shared" si="37"/>
        <v>2.7</v>
      </c>
      <c r="V119" s="453">
        <f t="shared" si="38"/>
        <v>0</v>
      </c>
      <c r="W119" s="451">
        <f t="shared" si="39"/>
        <v>2.7</v>
      </c>
      <c r="X119" s="474">
        <f t="shared" si="40"/>
        <v>2.7</v>
      </c>
      <c r="AC119" s="3"/>
    </row>
    <row r="120" spans="1:29" outlineLevel="2" x14ac:dyDescent="0.2">
      <c r="A120" s="471" t="s">
        <v>230</v>
      </c>
      <c r="B120" s="430" t="s">
        <v>80</v>
      </c>
      <c r="C120" s="430" t="s">
        <v>8</v>
      </c>
      <c r="D120" s="430" t="s">
        <v>235</v>
      </c>
      <c r="E120" s="430" t="s">
        <v>236</v>
      </c>
      <c r="F120" s="430" t="s">
        <v>237</v>
      </c>
      <c r="G120" s="472">
        <v>6</v>
      </c>
      <c r="H120" s="430" t="s">
        <v>32</v>
      </c>
      <c r="I120" s="430" t="s">
        <v>630</v>
      </c>
      <c r="J120" s="446">
        <v>0.5</v>
      </c>
      <c r="K120" s="446">
        <f>(4.5+$Z$18)*J120</f>
        <v>4.5</v>
      </c>
      <c r="L120" s="447">
        <f>9*J120</f>
        <v>4.5</v>
      </c>
      <c r="M120" s="455">
        <f t="shared" si="35"/>
        <v>2.5</v>
      </c>
      <c r="N120" s="456">
        <f t="shared" si="36"/>
        <v>2.5</v>
      </c>
      <c r="O120" s="425">
        <v>0</v>
      </c>
      <c r="P120" s="450">
        <v>0</v>
      </c>
      <c r="Q120" s="451">
        <v>0</v>
      </c>
      <c r="R120" s="425">
        <v>8</v>
      </c>
      <c r="S120" s="450">
        <v>0.2</v>
      </c>
      <c r="T120" s="451">
        <v>0.4</v>
      </c>
      <c r="U120" s="473">
        <f t="shared" si="37"/>
        <v>2.7</v>
      </c>
      <c r="V120" s="453">
        <f t="shared" si="38"/>
        <v>0</v>
      </c>
      <c r="W120" s="451">
        <f t="shared" si="39"/>
        <v>2.7</v>
      </c>
      <c r="X120" s="474">
        <f t="shared" si="40"/>
        <v>2.7</v>
      </c>
      <c r="AC120" s="3"/>
    </row>
    <row r="121" spans="1:29" outlineLevel="2" x14ac:dyDescent="0.2">
      <c r="A121" s="471" t="s">
        <v>230</v>
      </c>
      <c r="B121" s="430" t="s">
        <v>3</v>
      </c>
      <c r="C121" s="430" t="s">
        <v>8</v>
      </c>
      <c r="D121" s="430" t="s">
        <v>235</v>
      </c>
      <c r="E121" s="430" t="s">
        <v>236</v>
      </c>
      <c r="F121" s="430" t="s">
        <v>237</v>
      </c>
      <c r="G121" s="472">
        <v>6</v>
      </c>
      <c r="H121" s="430" t="s">
        <v>32</v>
      </c>
      <c r="I121" s="430" t="s">
        <v>630</v>
      </c>
      <c r="J121" s="446">
        <v>0.5</v>
      </c>
      <c r="K121" s="446">
        <f>(4.5+$Z$18)*J121</f>
        <v>4.5</v>
      </c>
      <c r="L121" s="447">
        <f>9*J121</f>
        <v>4.5</v>
      </c>
      <c r="M121" s="455">
        <f t="shared" si="35"/>
        <v>2.5</v>
      </c>
      <c r="N121" s="456">
        <f t="shared" si="36"/>
        <v>2.5</v>
      </c>
      <c r="O121" s="425">
        <v>0</v>
      </c>
      <c r="P121" s="450">
        <v>0</v>
      </c>
      <c r="Q121" s="451">
        <v>0</v>
      </c>
      <c r="R121" s="425">
        <v>8</v>
      </c>
      <c r="S121" s="450">
        <v>0.2</v>
      </c>
      <c r="T121" s="451">
        <v>0.4</v>
      </c>
      <c r="U121" s="473">
        <f t="shared" si="37"/>
        <v>2.7</v>
      </c>
      <c r="V121" s="453">
        <f t="shared" si="38"/>
        <v>0</v>
      </c>
      <c r="W121" s="451">
        <f t="shared" si="39"/>
        <v>2.7</v>
      </c>
      <c r="X121" s="474">
        <f t="shared" si="40"/>
        <v>2.7</v>
      </c>
      <c r="AC121" s="3"/>
    </row>
    <row r="122" spans="1:29" outlineLevel="2" x14ac:dyDescent="0.2">
      <c r="A122" s="471" t="s">
        <v>230</v>
      </c>
      <c r="B122" s="430" t="s">
        <v>75</v>
      </c>
      <c r="C122" s="430" t="s">
        <v>56</v>
      </c>
      <c r="D122" s="430" t="s">
        <v>238</v>
      </c>
      <c r="E122" s="430" t="s">
        <v>239</v>
      </c>
      <c r="F122" s="430" t="s">
        <v>240</v>
      </c>
      <c r="G122" s="472">
        <v>6</v>
      </c>
      <c r="H122" s="430" t="s">
        <v>79</v>
      </c>
      <c r="I122" s="430" t="s">
        <v>629</v>
      </c>
      <c r="J122" s="446">
        <v>1</v>
      </c>
      <c r="K122" s="446">
        <v>13.5</v>
      </c>
      <c r="L122" s="447">
        <v>4.5</v>
      </c>
      <c r="M122" s="455">
        <f t="shared" si="35"/>
        <v>7.5</v>
      </c>
      <c r="N122" s="456">
        <f t="shared" si="36"/>
        <v>2.5</v>
      </c>
      <c r="O122" s="425">
        <v>0</v>
      </c>
      <c r="P122" s="450">
        <v>0</v>
      </c>
      <c r="Q122" s="451">
        <v>0</v>
      </c>
      <c r="R122" s="425">
        <v>40</v>
      </c>
      <c r="S122" s="450">
        <v>0.75</v>
      </c>
      <c r="T122" s="451">
        <v>2</v>
      </c>
      <c r="U122" s="473">
        <f t="shared" si="37"/>
        <v>19.125</v>
      </c>
      <c r="V122" s="453">
        <f t="shared" si="38"/>
        <v>0</v>
      </c>
      <c r="W122" s="451">
        <f t="shared" si="39"/>
        <v>19.125</v>
      </c>
      <c r="X122" s="474">
        <f t="shared" si="40"/>
        <v>19.125</v>
      </c>
      <c r="AC122" s="3"/>
    </row>
    <row r="123" spans="1:29" outlineLevel="2" x14ac:dyDescent="0.2">
      <c r="A123" s="471" t="s">
        <v>230</v>
      </c>
      <c r="B123" s="430" t="s">
        <v>80</v>
      </c>
      <c r="C123" s="430" t="s">
        <v>56</v>
      </c>
      <c r="D123" s="430" t="s">
        <v>238</v>
      </c>
      <c r="E123" s="430" t="s">
        <v>239</v>
      </c>
      <c r="F123" s="430" t="s">
        <v>240</v>
      </c>
      <c r="G123" s="472">
        <v>6</v>
      </c>
      <c r="H123" s="430" t="s">
        <v>79</v>
      </c>
      <c r="I123" s="430" t="s">
        <v>629</v>
      </c>
      <c r="J123" s="446">
        <v>1</v>
      </c>
      <c r="K123" s="446">
        <v>13.5</v>
      </c>
      <c r="L123" s="447">
        <v>4.5</v>
      </c>
      <c r="M123" s="455">
        <f t="shared" si="35"/>
        <v>7.5</v>
      </c>
      <c r="N123" s="456">
        <f t="shared" si="36"/>
        <v>2.5</v>
      </c>
      <c r="O123" s="425">
        <v>0</v>
      </c>
      <c r="P123" s="450">
        <v>0</v>
      </c>
      <c r="Q123" s="451">
        <v>0</v>
      </c>
      <c r="R123" s="425">
        <v>40</v>
      </c>
      <c r="S123" s="450">
        <v>0.75</v>
      </c>
      <c r="T123" s="451">
        <v>2</v>
      </c>
      <c r="U123" s="473">
        <f t="shared" si="37"/>
        <v>19.125</v>
      </c>
      <c r="V123" s="453">
        <f t="shared" si="38"/>
        <v>0</v>
      </c>
      <c r="W123" s="451">
        <f t="shared" si="39"/>
        <v>19.125</v>
      </c>
      <c r="X123" s="474">
        <f t="shared" si="40"/>
        <v>19.125</v>
      </c>
      <c r="AC123" s="3"/>
    </row>
    <row r="124" spans="1:29" outlineLevel="2" x14ac:dyDescent="0.2">
      <c r="A124" s="471" t="s">
        <v>230</v>
      </c>
      <c r="B124" s="430" t="s">
        <v>3</v>
      </c>
      <c r="C124" s="430" t="s">
        <v>56</v>
      </c>
      <c r="D124" s="430" t="s">
        <v>238</v>
      </c>
      <c r="E124" s="430" t="s">
        <v>239</v>
      </c>
      <c r="F124" s="430" t="s">
        <v>240</v>
      </c>
      <c r="G124" s="472">
        <v>6</v>
      </c>
      <c r="H124" s="430" t="s">
        <v>79</v>
      </c>
      <c r="I124" s="430" t="s">
        <v>629</v>
      </c>
      <c r="J124" s="446">
        <v>1</v>
      </c>
      <c r="K124" s="446">
        <v>13.5</v>
      </c>
      <c r="L124" s="447">
        <v>4.5</v>
      </c>
      <c r="M124" s="455">
        <f t="shared" si="35"/>
        <v>7.5</v>
      </c>
      <c r="N124" s="456">
        <f t="shared" si="36"/>
        <v>2.5</v>
      </c>
      <c r="O124" s="425">
        <v>0</v>
      </c>
      <c r="P124" s="450">
        <v>0</v>
      </c>
      <c r="Q124" s="451">
        <v>0</v>
      </c>
      <c r="R124" s="425">
        <v>80</v>
      </c>
      <c r="S124" s="450">
        <v>1.5</v>
      </c>
      <c r="T124" s="451">
        <v>4</v>
      </c>
      <c r="U124" s="473">
        <f t="shared" si="37"/>
        <v>38.25</v>
      </c>
      <c r="V124" s="453">
        <f t="shared" si="38"/>
        <v>0</v>
      </c>
      <c r="W124" s="451">
        <f t="shared" si="39"/>
        <v>38.25</v>
      </c>
      <c r="X124" s="474">
        <f t="shared" si="40"/>
        <v>38.25</v>
      </c>
      <c r="AC124" s="3"/>
    </row>
    <row r="125" spans="1:29" outlineLevel="2" x14ac:dyDescent="0.2">
      <c r="A125" s="443" t="s">
        <v>230</v>
      </c>
      <c r="B125" s="430" t="s">
        <v>3</v>
      </c>
      <c r="C125" s="430" t="s">
        <v>8</v>
      </c>
      <c r="D125" s="430" t="s">
        <v>4</v>
      </c>
      <c r="E125" s="430" t="s">
        <v>5</v>
      </c>
      <c r="F125" s="430" t="s">
        <v>6</v>
      </c>
      <c r="G125" s="472">
        <v>24</v>
      </c>
      <c r="H125" s="430" t="s">
        <v>7</v>
      </c>
      <c r="I125" s="430" t="s">
        <v>623</v>
      </c>
      <c r="J125" s="446">
        <v>1</v>
      </c>
      <c r="K125" s="446">
        <f>$Z$14</f>
        <v>0.4</v>
      </c>
      <c r="L125" s="447">
        <v>0</v>
      </c>
      <c r="M125" s="455">
        <f t="shared" si="35"/>
        <v>5.5555555555555552E-2</v>
      </c>
      <c r="N125" s="456">
        <f t="shared" si="36"/>
        <v>0</v>
      </c>
      <c r="O125" s="425">
        <v>1</v>
      </c>
      <c r="P125" s="450">
        <f>O125</f>
        <v>1</v>
      </c>
      <c r="Q125" s="451">
        <v>0</v>
      </c>
      <c r="R125" s="425">
        <v>3</v>
      </c>
      <c r="S125" s="450">
        <f>R125</f>
        <v>3</v>
      </c>
      <c r="T125" s="451">
        <v>0</v>
      </c>
      <c r="U125" s="473">
        <f t="shared" si="37"/>
        <v>1.6</v>
      </c>
      <c r="V125" s="453">
        <f t="shared" si="38"/>
        <v>0.4</v>
      </c>
      <c r="W125" s="451">
        <f t="shared" si="39"/>
        <v>1.2000000000000002</v>
      </c>
      <c r="X125" s="474">
        <f t="shared" si="40"/>
        <v>1.6</v>
      </c>
      <c r="AC125" s="3"/>
    </row>
    <row r="126" spans="1:29" outlineLevel="2" x14ac:dyDescent="0.2">
      <c r="A126" s="471" t="s">
        <v>230</v>
      </c>
      <c r="B126" s="430" t="s">
        <v>9</v>
      </c>
      <c r="C126" s="430" t="s">
        <v>8</v>
      </c>
      <c r="D126" s="430" t="s">
        <v>23</v>
      </c>
      <c r="E126" s="430" t="s">
        <v>5</v>
      </c>
      <c r="F126" s="430" t="s">
        <v>6</v>
      </c>
      <c r="G126" s="472">
        <v>24</v>
      </c>
      <c r="H126" s="430" t="s">
        <v>7</v>
      </c>
      <c r="I126" s="430" t="s">
        <v>623</v>
      </c>
      <c r="J126" s="446">
        <v>1</v>
      </c>
      <c r="K126" s="446">
        <f>$Z$14</f>
        <v>0.4</v>
      </c>
      <c r="L126" s="447">
        <v>0</v>
      </c>
      <c r="M126" s="455">
        <f t="shared" si="35"/>
        <v>5.5555555555555552E-2</v>
      </c>
      <c r="N126" s="456">
        <f t="shared" si="36"/>
        <v>0</v>
      </c>
      <c r="O126" s="425">
        <v>0</v>
      </c>
      <c r="P126" s="450">
        <f>O126</f>
        <v>0</v>
      </c>
      <c r="Q126" s="451">
        <v>0</v>
      </c>
      <c r="R126" s="425">
        <v>2</v>
      </c>
      <c r="S126" s="450">
        <f>R126</f>
        <v>2</v>
      </c>
      <c r="T126" s="451">
        <v>0</v>
      </c>
      <c r="U126" s="473">
        <f t="shared" si="37"/>
        <v>0.8</v>
      </c>
      <c r="V126" s="453">
        <f t="shared" si="38"/>
        <v>0</v>
      </c>
      <c r="W126" s="451">
        <f t="shared" si="39"/>
        <v>0.8</v>
      </c>
      <c r="X126" s="474">
        <f t="shared" si="40"/>
        <v>0.8</v>
      </c>
      <c r="AC126" s="3"/>
    </row>
    <row r="127" spans="1:29" outlineLevel="2" x14ac:dyDescent="0.2">
      <c r="A127" s="471" t="s">
        <v>230</v>
      </c>
      <c r="B127" s="430" t="s">
        <v>9</v>
      </c>
      <c r="C127" s="430" t="s">
        <v>22</v>
      </c>
      <c r="D127" s="476" t="s">
        <v>553</v>
      </c>
      <c r="E127" s="430" t="s">
        <v>537</v>
      </c>
      <c r="F127" s="430" t="s">
        <v>538</v>
      </c>
      <c r="G127" s="472">
        <v>6</v>
      </c>
      <c r="H127" s="430" t="s">
        <v>79</v>
      </c>
      <c r="I127" s="430" t="s">
        <v>629</v>
      </c>
      <c r="J127" s="446">
        <v>1</v>
      </c>
      <c r="K127" s="446">
        <v>13.5</v>
      </c>
      <c r="L127" s="447">
        <v>4.5</v>
      </c>
      <c r="M127" s="455">
        <f t="shared" si="35"/>
        <v>7.5</v>
      </c>
      <c r="N127" s="456">
        <f t="shared" si="36"/>
        <v>2.5</v>
      </c>
      <c r="O127" s="425">
        <v>112</v>
      </c>
      <c r="P127" s="450">
        <v>2</v>
      </c>
      <c r="Q127" s="451">
        <v>7</v>
      </c>
      <c r="R127" s="425">
        <v>0</v>
      </c>
      <c r="S127" s="450">
        <v>0</v>
      </c>
      <c r="T127" s="451">
        <v>0</v>
      </c>
      <c r="U127" s="473">
        <f t="shared" si="37"/>
        <v>58.5</v>
      </c>
      <c r="V127" s="453">
        <f t="shared" si="38"/>
        <v>58.5</v>
      </c>
      <c r="W127" s="451">
        <f t="shared" si="39"/>
        <v>0</v>
      </c>
      <c r="X127" s="474">
        <f t="shared" si="40"/>
        <v>58.5</v>
      </c>
      <c r="AC127" s="3"/>
    </row>
    <row r="128" spans="1:29" outlineLevel="2" x14ac:dyDescent="0.2">
      <c r="A128" s="471" t="s">
        <v>230</v>
      </c>
      <c r="B128" s="430" t="s">
        <v>75</v>
      </c>
      <c r="C128" s="430" t="s">
        <v>22</v>
      </c>
      <c r="D128" s="430" t="s">
        <v>241</v>
      </c>
      <c r="E128" s="430" t="s">
        <v>242</v>
      </c>
      <c r="F128" s="430" t="s">
        <v>243</v>
      </c>
      <c r="G128" s="472">
        <v>6</v>
      </c>
      <c r="H128" s="430" t="s">
        <v>13</v>
      </c>
      <c r="I128" s="430" t="s">
        <v>629</v>
      </c>
      <c r="J128" s="446">
        <v>1</v>
      </c>
      <c r="K128" s="446">
        <v>9</v>
      </c>
      <c r="L128" s="447">
        <v>9</v>
      </c>
      <c r="M128" s="455">
        <f t="shared" si="35"/>
        <v>5</v>
      </c>
      <c r="N128" s="456">
        <f t="shared" si="36"/>
        <v>5</v>
      </c>
      <c r="O128" s="425">
        <v>15</v>
      </c>
      <c r="P128" s="450">
        <v>1</v>
      </c>
      <c r="Q128" s="451">
        <v>1</v>
      </c>
      <c r="R128" s="425">
        <v>0</v>
      </c>
      <c r="S128" s="450">
        <v>0</v>
      </c>
      <c r="T128" s="451">
        <v>0</v>
      </c>
      <c r="U128" s="473">
        <f t="shared" si="37"/>
        <v>18</v>
      </c>
      <c r="V128" s="453">
        <f t="shared" si="38"/>
        <v>18</v>
      </c>
      <c r="W128" s="451">
        <f t="shared" si="39"/>
        <v>0</v>
      </c>
      <c r="X128" s="474">
        <f t="shared" si="40"/>
        <v>18</v>
      </c>
      <c r="AC128" s="3"/>
    </row>
    <row r="129" spans="1:29" outlineLevel="2" x14ac:dyDescent="0.2">
      <c r="A129" s="471" t="s">
        <v>230</v>
      </c>
      <c r="B129" s="430" t="s">
        <v>75</v>
      </c>
      <c r="C129" s="430" t="s">
        <v>8</v>
      </c>
      <c r="D129" s="430" t="s">
        <v>207</v>
      </c>
      <c r="E129" s="430" t="s">
        <v>5</v>
      </c>
      <c r="F129" s="430" t="s">
        <v>6</v>
      </c>
      <c r="G129" s="472">
        <v>24</v>
      </c>
      <c r="H129" s="430" t="s">
        <v>7</v>
      </c>
      <c r="I129" s="430" t="s">
        <v>623</v>
      </c>
      <c r="J129" s="446">
        <v>1</v>
      </c>
      <c r="K129" s="446">
        <f>$Z$14</f>
        <v>0.4</v>
      </c>
      <c r="L129" s="447">
        <v>0</v>
      </c>
      <c r="M129" s="455">
        <f t="shared" si="35"/>
        <v>5.5555555555555552E-2</v>
      </c>
      <c r="N129" s="456">
        <f t="shared" si="36"/>
        <v>0</v>
      </c>
      <c r="O129" s="425">
        <v>3</v>
      </c>
      <c r="P129" s="450">
        <f>O129</f>
        <v>3</v>
      </c>
      <c r="Q129" s="451">
        <v>0</v>
      </c>
      <c r="R129" s="425">
        <v>3</v>
      </c>
      <c r="S129" s="450">
        <f>R129</f>
        <v>3</v>
      </c>
      <c r="T129" s="451">
        <v>0</v>
      </c>
      <c r="U129" s="473">
        <f t="shared" si="37"/>
        <v>2.4000000000000004</v>
      </c>
      <c r="V129" s="453">
        <f t="shared" si="38"/>
        <v>1.2000000000000002</v>
      </c>
      <c r="W129" s="451">
        <f t="shared" si="39"/>
        <v>1.2000000000000002</v>
      </c>
      <c r="X129" s="474">
        <f t="shared" si="40"/>
        <v>2.4000000000000004</v>
      </c>
      <c r="AC129" s="3"/>
    </row>
    <row r="130" spans="1:29" outlineLevel="2" x14ac:dyDescent="0.2">
      <c r="A130" s="471" t="s">
        <v>230</v>
      </c>
      <c r="B130" s="430" t="s">
        <v>80</v>
      </c>
      <c r="C130" s="430" t="s">
        <v>56</v>
      </c>
      <c r="D130" s="430" t="s">
        <v>244</v>
      </c>
      <c r="E130" s="430" t="s">
        <v>245</v>
      </c>
      <c r="F130" s="430" t="s">
        <v>246</v>
      </c>
      <c r="G130" s="472">
        <v>6</v>
      </c>
      <c r="H130" s="430" t="s">
        <v>13</v>
      </c>
      <c r="I130" s="430" t="s">
        <v>629</v>
      </c>
      <c r="J130" s="446">
        <v>1</v>
      </c>
      <c r="K130" s="446">
        <v>9</v>
      </c>
      <c r="L130" s="447">
        <v>9</v>
      </c>
      <c r="M130" s="455">
        <f t="shared" si="35"/>
        <v>5</v>
      </c>
      <c r="N130" s="456">
        <f t="shared" si="36"/>
        <v>5</v>
      </c>
      <c r="O130" s="425">
        <v>0</v>
      </c>
      <c r="P130" s="450">
        <v>0</v>
      </c>
      <c r="Q130" s="451">
        <v>0</v>
      </c>
      <c r="R130" s="425">
        <v>32</v>
      </c>
      <c r="S130" s="450">
        <v>1</v>
      </c>
      <c r="T130" s="451">
        <v>2</v>
      </c>
      <c r="U130" s="473">
        <f t="shared" si="37"/>
        <v>27</v>
      </c>
      <c r="V130" s="453">
        <f t="shared" si="38"/>
        <v>0</v>
      </c>
      <c r="W130" s="451">
        <f t="shared" si="39"/>
        <v>27</v>
      </c>
      <c r="X130" s="474">
        <f t="shared" si="40"/>
        <v>27</v>
      </c>
      <c r="AC130" s="3"/>
    </row>
    <row r="131" spans="1:29" outlineLevel="2" x14ac:dyDescent="0.2">
      <c r="A131" s="471" t="s">
        <v>230</v>
      </c>
      <c r="B131" s="430" t="s">
        <v>80</v>
      </c>
      <c r="C131" s="430" t="s">
        <v>22</v>
      </c>
      <c r="D131" s="430" t="s">
        <v>247</v>
      </c>
      <c r="E131" s="430" t="s">
        <v>248</v>
      </c>
      <c r="F131" s="430" t="s">
        <v>249</v>
      </c>
      <c r="G131" s="472">
        <v>6</v>
      </c>
      <c r="H131" s="430" t="s">
        <v>13</v>
      </c>
      <c r="I131" s="430" t="s">
        <v>629</v>
      </c>
      <c r="J131" s="446">
        <v>1</v>
      </c>
      <c r="K131" s="446">
        <v>13.5</v>
      </c>
      <c r="L131" s="447">
        <v>4.5</v>
      </c>
      <c r="M131" s="455">
        <f t="shared" si="35"/>
        <v>7.5</v>
      </c>
      <c r="N131" s="456">
        <f t="shared" si="36"/>
        <v>2.5</v>
      </c>
      <c r="O131" s="425">
        <v>48</v>
      </c>
      <c r="P131" s="450">
        <v>1</v>
      </c>
      <c r="Q131" s="451">
        <v>3</v>
      </c>
      <c r="R131" s="425">
        <v>0</v>
      </c>
      <c r="S131" s="450">
        <v>0</v>
      </c>
      <c r="T131" s="451">
        <v>0</v>
      </c>
      <c r="U131" s="473">
        <f t="shared" si="37"/>
        <v>27</v>
      </c>
      <c r="V131" s="453">
        <f t="shared" si="38"/>
        <v>27</v>
      </c>
      <c r="W131" s="451">
        <f t="shared" si="39"/>
        <v>0</v>
      </c>
      <c r="X131" s="474">
        <f t="shared" si="40"/>
        <v>27</v>
      </c>
      <c r="AC131" s="3"/>
    </row>
    <row r="132" spans="1:29" outlineLevel="2" x14ac:dyDescent="0.2">
      <c r="A132" s="471" t="s">
        <v>230</v>
      </c>
      <c r="B132" s="430" t="s">
        <v>80</v>
      </c>
      <c r="C132" s="430" t="s">
        <v>38</v>
      </c>
      <c r="D132" s="430" t="s">
        <v>250</v>
      </c>
      <c r="E132" s="430" t="s">
        <v>242</v>
      </c>
      <c r="F132" s="430" t="s">
        <v>243</v>
      </c>
      <c r="G132" s="472">
        <v>6</v>
      </c>
      <c r="H132" s="430" t="s">
        <v>13</v>
      </c>
      <c r="I132" s="430" t="s">
        <v>629</v>
      </c>
      <c r="J132" s="446">
        <v>1</v>
      </c>
      <c r="K132" s="446">
        <v>9</v>
      </c>
      <c r="L132" s="447">
        <v>9</v>
      </c>
      <c r="M132" s="455">
        <f t="shared" si="35"/>
        <v>5</v>
      </c>
      <c r="N132" s="456">
        <f t="shared" si="36"/>
        <v>5</v>
      </c>
      <c r="O132" s="425">
        <v>0</v>
      </c>
      <c r="P132" s="450">
        <v>0</v>
      </c>
      <c r="Q132" s="451">
        <v>0</v>
      </c>
      <c r="R132" s="425">
        <v>48</v>
      </c>
      <c r="S132" s="450">
        <v>1</v>
      </c>
      <c r="T132" s="451">
        <v>3</v>
      </c>
      <c r="U132" s="473">
        <f t="shared" si="37"/>
        <v>36</v>
      </c>
      <c r="V132" s="453">
        <f t="shared" si="38"/>
        <v>0</v>
      </c>
      <c r="W132" s="451">
        <f t="shared" si="39"/>
        <v>36</v>
      </c>
      <c r="X132" s="474">
        <f t="shared" si="40"/>
        <v>36</v>
      </c>
      <c r="AC132" s="3"/>
    </row>
    <row r="133" spans="1:29" outlineLevel="2" x14ac:dyDescent="0.2">
      <c r="A133" s="471" t="s">
        <v>230</v>
      </c>
      <c r="B133" s="430" t="s">
        <v>80</v>
      </c>
      <c r="C133" s="430" t="s">
        <v>22</v>
      </c>
      <c r="D133" s="430" t="s">
        <v>251</v>
      </c>
      <c r="E133" s="430" t="s">
        <v>252</v>
      </c>
      <c r="F133" s="430" t="s">
        <v>253</v>
      </c>
      <c r="G133" s="472">
        <v>6</v>
      </c>
      <c r="H133" s="430" t="s">
        <v>13</v>
      </c>
      <c r="I133" s="430" t="s">
        <v>629</v>
      </c>
      <c r="J133" s="446">
        <v>1</v>
      </c>
      <c r="K133" s="446">
        <v>9</v>
      </c>
      <c r="L133" s="447">
        <v>9</v>
      </c>
      <c r="M133" s="455">
        <f t="shared" si="35"/>
        <v>5</v>
      </c>
      <c r="N133" s="456">
        <f t="shared" si="36"/>
        <v>5</v>
      </c>
      <c r="O133" s="425">
        <v>48</v>
      </c>
      <c r="P133" s="450">
        <v>1</v>
      </c>
      <c r="Q133" s="451">
        <v>3</v>
      </c>
      <c r="R133" s="425">
        <v>0</v>
      </c>
      <c r="S133" s="450">
        <v>0</v>
      </c>
      <c r="T133" s="451">
        <v>0</v>
      </c>
      <c r="U133" s="473">
        <f t="shared" si="37"/>
        <v>36</v>
      </c>
      <c r="V133" s="453">
        <f t="shared" si="38"/>
        <v>36</v>
      </c>
      <c r="W133" s="451">
        <f t="shared" si="39"/>
        <v>0</v>
      </c>
      <c r="X133" s="474">
        <f t="shared" si="40"/>
        <v>36</v>
      </c>
      <c r="AC133" s="3"/>
    </row>
    <row r="134" spans="1:29" outlineLevel="2" x14ac:dyDescent="0.2">
      <c r="A134" s="471" t="s">
        <v>230</v>
      </c>
      <c r="B134" s="430" t="s">
        <v>80</v>
      </c>
      <c r="C134" s="430" t="s">
        <v>38</v>
      </c>
      <c r="D134" s="430" t="s">
        <v>254</v>
      </c>
      <c r="E134" s="430" t="s">
        <v>196</v>
      </c>
      <c r="F134" s="430" t="s">
        <v>255</v>
      </c>
      <c r="G134" s="472">
        <v>6</v>
      </c>
      <c r="H134" s="430" t="s">
        <v>13</v>
      </c>
      <c r="I134" s="430" t="s">
        <v>629</v>
      </c>
      <c r="J134" s="446">
        <v>1</v>
      </c>
      <c r="K134" s="446">
        <v>9</v>
      </c>
      <c r="L134" s="447">
        <v>9</v>
      </c>
      <c r="M134" s="455">
        <f t="shared" si="35"/>
        <v>5</v>
      </c>
      <c r="N134" s="456">
        <f t="shared" si="36"/>
        <v>5</v>
      </c>
      <c r="O134" s="425">
        <v>0</v>
      </c>
      <c r="P134" s="450">
        <v>0</v>
      </c>
      <c r="Q134" s="451">
        <v>0</v>
      </c>
      <c r="R134" s="425">
        <v>60</v>
      </c>
      <c r="S134" s="450">
        <v>1</v>
      </c>
      <c r="T134" s="451">
        <v>3</v>
      </c>
      <c r="U134" s="473">
        <f t="shared" si="37"/>
        <v>36</v>
      </c>
      <c r="V134" s="453">
        <f t="shared" si="38"/>
        <v>0</v>
      </c>
      <c r="W134" s="451">
        <f t="shared" si="39"/>
        <v>36</v>
      </c>
      <c r="X134" s="474">
        <f t="shared" si="40"/>
        <v>36</v>
      </c>
      <c r="AC134" s="3"/>
    </row>
    <row r="135" spans="1:29" outlineLevel="2" x14ac:dyDescent="0.2">
      <c r="A135" s="471" t="s">
        <v>230</v>
      </c>
      <c r="B135" s="430" t="s">
        <v>80</v>
      </c>
      <c r="C135" s="430" t="s">
        <v>8</v>
      </c>
      <c r="D135" s="430" t="s">
        <v>138</v>
      </c>
      <c r="E135" s="430" t="s">
        <v>5</v>
      </c>
      <c r="F135" s="430" t="s">
        <v>6</v>
      </c>
      <c r="G135" s="472">
        <v>24</v>
      </c>
      <c r="H135" s="430" t="s">
        <v>7</v>
      </c>
      <c r="I135" s="430" t="s">
        <v>623</v>
      </c>
      <c r="J135" s="446">
        <v>1</v>
      </c>
      <c r="K135" s="446">
        <f>$Z$14</f>
        <v>0.4</v>
      </c>
      <c r="L135" s="447">
        <v>0</v>
      </c>
      <c r="M135" s="455">
        <f t="shared" si="35"/>
        <v>5.5555555555555552E-2</v>
      </c>
      <c r="N135" s="456">
        <f t="shared" si="36"/>
        <v>0</v>
      </c>
      <c r="O135" s="425">
        <v>4</v>
      </c>
      <c r="P135" s="450">
        <f>O135</f>
        <v>4</v>
      </c>
      <c r="Q135" s="451">
        <v>0</v>
      </c>
      <c r="R135" s="425">
        <v>2</v>
      </c>
      <c r="S135" s="450">
        <f>R135</f>
        <v>2</v>
      </c>
      <c r="T135" s="451">
        <v>0</v>
      </c>
      <c r="U135" s="473">
        <f t="shared" si="37"/>
        <v>2.4000000000000004</v>
      </c>
      <c r="V135" s="453">
        <f t="shared" si="38"/>
        <v>1.6</v>
      </c>
      <c r="W135" s="451">
        <f t="shared" si="39"/>
        <v>0.8</v>
      </c>
      <c r="X135" s="474">
        <f t="shared" si="40"/>
        <v>2.4000000000000004</v>
      </c>
      <c r="AC135" s="3"/>
    </row>
    <row r="136" spans="1:29" outlineLevel="2" x14ac:dyDescent="0.2">
      <c r="A136" s="471" t="s">
        <v>230</v>
      </c>
      <c r="B136" s="430" t="s">
        <v>9</v>
      </c>
      <c r="C136" s="430" t="s">
        <v>98</v>
      </c>
      <c r="D136" s="430" t="s">
        <v>105</v>
      </c>
      <c r="E136" s="430" t="s">
        <v>106</v>
      </c>
      <c r="F136" s="430" t="s">
        <v>107</v>
      </c>
      <c r="G136" s="472">
        <v>6</v>
      </c>
      <c r="H136" s="430" t="s">
        <v>97</v>
      </c>
      <c r="I136" s="430" t="s">
        <v>630</v>
      </c>
      <c r="J136" s="446">
        <v>1</v>
      </c>
      <c r="K136" s="446">
        <f>(4.5+$Z$18)*J136</f>
        <v>9</v>
      </c>
      <c r="L136" s="447">
        <v>9</v>
      </c>
      <c r="M136" s="455">
        <f t="shared" si="35"/>
        <v>5</v>
      </c>
      <c r="N136" s="456">
        <f t="shared" si="36"/>
        <v>5</v>
      </c>
      <c r="O136" s="425">
        <v>10</v>
      </c>
      <c r="P136" s="450">
        <v>0.5</v>
      </c>
      <c r="Q136" s="451">
        <v>0.5</v>
      </c>
      <c r="R136" s="425">
        <v>0</v>
      </c>
      <c r="S136" s="450">
        <v>0</v>
      </c>
      <c r="T136" s="451">
        <v>0</v>
      </c>
      <c r="U136" s="473">
        <f t="shared" si="37"/>
        <v>9</v>
      </c>
      <c r="V136" s="453">
        <f t="shared" si="38"/>
        <v>9</v>
      </c>
      <c r="W136" s="451">
        <f t="shared" si="39"/>
        <v>0</v>
      </c>
      <c r="X136" s="474">
        <f t="shared" si="40"/>
        <v>9</v>
      </c>
      <c r="AC136" s="3"/>
    </row>
    <row r="137" spans="1:29" outlineLevel="2" x14ac:dyDescent="0.2">
      <c r="A137" s="471" t="s">
        <v>230</v>
      </c>
      <c r="B137" s="430" t="s">
        <v>3</v>
      </c>
      <c r="C137" s="430" t="s">
        <v>98</v>
      </c>
      <c r="D137" s="430" t="s">
        <v>105</v>
      </c>
      <c r="E137" s="430" t="s">
        <v>106</v>
      </c>
      <c r="F137" s="430" t="s">
        <v>107</v>
      </c>
      <c r="G137" s="472">
        <v>6</v>
      </c>
      <c r="H137" s="430" t="s">
        <v>97</v>
      </c>
      <c r="I137" s="430" t="s">
        <v>630</v>
      </c>
      <c r="J137" s="446">
        <v>1</v>
      </c>
      <c r="K137" s="446">
        <f>(4.5+$Z$18)*J137</f>
        <v>9</v>
      </c>
      <c r="L137" s="447">
        <v>9</v>
      </c>
      <c r="M137" s="455">
        <f t="shared" si="35"/>
        <v>5</v>
      </c>
      <c r="N137" s="456">
        <f t="shared" si="36"/>
        <v>5</v>
      </c>
      <c r="O137" s="425">
        <v>10</v>
      </c>
      <c r="P137" s="450">
        <v>0.5</v>
      </c>
      <c r="Q137" s="451">
        <v>0.5</v>
      </c>
      <c r="R137" s="425">
        <v>0</v>
      </c>
      <c r="S137" s="450">
        <v>0</v>
      </c>
      <c r="T137" s="451">
        <v>0</v>
      </c>
      <c r="U137" s="473">
        <f t="shared" si="37"/>
        <v>9</v>
      </c>
      <c r="V137" s="453">
        <f t="shared" si="38"/>
        <v>9</v>
      </c>
      <c r="W137" s="451">
        <f t="shared" si="39"/>
        <v>0</v>
      </c>
      <c r="X137" s="474">
        <f t="shared" si="40"/>
        <v>9</v>
      </c>
      <c r="AC137" s="3"/>
    </row>
    <row r="138" spans="1:29" outlineLevel="2" x14ac:dyDescent="0.2">
      <c r="A138" s="471" t="s">
        <v>230</v>
      </c>
      <c r="B138" s="430" t="s">
        <v>9</v>
      </c>
      <c r="C138" s="430" t="s">
        <v>98</v>
      </c>
      <c r="D138" s="430" t="s">
        <v>108</v>
      </c>
      <c r="E138" s="430" t="s">
        <v>109</v>
      </c>
      <c r="F138" s="430" t="s">
        <v>110</v>
      </c>
      <c r="G138" s="472">
        <v>6</v>
      </c>
      <c r="H138" s="430" t="s">
        <v>97</v>
      </c>
      <c r="I138" s="430" t="s">
        <v>630</v>
      </c>
      <c r="J138" s="446">
        <v>1</v>
      </c>
      <c r="K138" s="446">
        <f>(9+$Z$18)*J138</f>
        <v>13.5</v>
      </c>
      <c r="L138" s="447">
        <v>4.5</v>
      </c>
      <c r="M138" s="455">
        <f t="shared" si="35"/>
        <v>7.5</v>
      </c>
      <c r="N138" s="456">
        <f t="shared" si="36"/>
        <v>2.5</v>
      </c>
      <c r="O138" s="425">
        <v>10</v>
      </c>
      <c r="P138" s="450">
        <v>0.5</v>
      </c>
      <c r="Q138" s="451">
        <v>0.5</v>
      </c>
      <c r="R138" s="425">
        <v>0</v>
      </c>
      <c r="S138" s="450">
        <v>0</v>
      </c>
      <c r="T138" s="451">
        <v>0</v>
      </c>
      <c r="U138" s="473">
        <f t="shared" si="37"/>
        <v>9</v>
      </c>
      <c r="V138" s="453">
        <f t="shared" si="38"/>
        <v>9</v>
      </c>
      <c r="W138" s="451">
        <f t="shared" si="39"/>
        <v>0</v>
      </c>
      <c r="X138" s="474">
        <f t="shared" si="40"/>
        <v>9</v>
      </c>
      <c r="AC138" s="3"/>
    </row>
    <row r="139" spans="1:29" outlineLevel="2" x14ac:dyDescent="0.2">
      <c r="A139" s="471" t="s">
        <v>230</v>
      </c>
      <c r="B139" s="430" t="s">
        <v>3</v>
      </c>
      <c r="C139" s="430" t="s">
        <v>98</v>
      </c>
      <c r="D139" s="430" t="s">
        <v>108</v>
      </c>
      <c r="E139" s="430" t="s">
        <v>109</v>
      </c>
      <c r="F139" s="430" t="s">
        <v>110</v>
      </c>
      <c r="G139" s="472">
        <v>6</v>
      </c>
      <c r="H139" s="430" t="s">
        <v>97</v>
      </c>
      <c r="I139" s="430" t="s">
        <v>630</v>
      </c>
      <c r="J139" s="446">
        <v>1</v>
      </c>
      <c r="K139" s="446">
        <f>(9+$Z$18)*J139</f>
        <v>13.5</v>
      </c>
      <c r="L139" s="447">
        <v>4.5</v>
      </c>
      <c r="M139" s="455">
        <f t="shared" si="35"/>
        <v>7.5</v>
      </c>
      <c r="N139" s="456">
        <f t="shared" si="36"/>
        <v>2.5</v>
      </c>
      <c r="O139" s="425">
        <v>10</v>
      </c>
      <c r="P139" s="450">
        <v>0.5</v>
      </c>
      <c r="Q139" s="451">
        <v>0.5</v>
      </c>
      <c r="R139" s="425">
        <v>0</v>
      </c>
      <c r="S139" s="450">
        <v>0</v>
      </c>
      <c r="T139" s="451">
        <v>0</v>
      </c>
      <c r="U139" s="473">
        <f t="shared" si="37"/>
        <v>9</v>
      </c>
      <c r="V139" s="453">
        <f t="shared" si="38"/>
        <v>9</v>
      </c>
      <c r="W139" s="451">
        <f t="shared" si="39"/>
        <v>0</v>
      </c>
      <c r="X139" s="474">
        <f t="shared" si="40"/>
        <v>9</v>
      </c>
      <c r="AC139" s="3"/>
    </row>
    <row r="140" spans="1:29" outlineLevel="2" x14ac:dyDescent="0.2">
      <c r="A140" s="471" t="s">
        <v>230</v>
      </c>
      <c r="B140" s="430" t="s">
        <v>80</v>
      </c>
      <c r="C140" s="430" t="s">
        <v>98</v>
      </c>
      <c r="D140" s="430" t="s">
        <v>256</v>
      </c>
      <c r="E140" s="430" t="s">
        <v>257</v>
      </c>
      <c r="F140" s="430" t="s">
        <v>258</v>
      </c>
      <c r="G140" s="472">
        <v>6</v>
      </c>
      <c r="H140" s="430" t="s">
        <v>97</v>
      </c>
      <c r="I140" s="430" t="s">
        <v>630</v>
      </c>
      <c r="J140" s="446">
        <v>1</v>
      </c>
      <c r="K140" s="446">
        <f>(4.5+$Z$18)*J140</f>
        <v>9</v>
      </c>
      <c r="L140" s="447">
        <v>9</v>
      </c>
      <c r="M140" s="455">
        <f t="shared" si="35"/>
        <v>5</v>
      </c>
      <c r="N140" s="456">
        <f t="shared" si="36"/>
        <v>5</v>
      </c>
      <c r="O140" s="425">
        <v>20</v>
      </c>
      <c r="P140" s="450">
        <v>1</v>
      </c>
      <c r="Q140" s="451">
        <v>1</v>
      </c>
      <c r="R140" s="425">
        <v>0</v>
      </c>
      <c r="S140" s="450">
        <v>0</v>
      </c>
      <c r="T140" s="451">
        <v>0</v>
      </c>
      <c r="U140" s="473">
        <f t="shared" si="37"/>
        <v>18</v>
      </c>
      <c r="V140" s="453">
        <f t="shared" si="38"/>
        <v>18</v>
      </c>
      <c r="W140" s="451">
        <f t="shared" si="39"/>
        <v>0</v>
      </c>
      <c r="X140" s="474">
        <f t="shared" si="40"/>
        <v>18</v>
      </c>
      <c r="AC140" s="3"/>
    </row>
    <row r="141" spans="1:29" outlineLevel="2" x14ac:dyDescent="0.2">
      <c r="A141" s="471" t="s">
        <v>230</v>
      </c>
      <c r="B141" s="430" t="s">
        <v>80</v>
      </c>
      <c r="C141" s="430" t="s">
        <v>98</v>
      </c>
      <c r="D141" s="430" t="s">
        <v>259</v>
      </c>
      <c r="E141" s="430" t="s">
        <v>260</v>
      </c>
      <c r="F141" s="430" t="s">
        <v>261</v>
      </c>
      <c r="G141" s="472">
        <v>6</v>
      </c>
      <c r="H141" s="430" t="s">
        <v>97</v>
      </c>
      <c r="I141" s="430" t="s">
        <v>630</v>
      </c>
      <c r="J141" s="446">
        <v>1</v>
      </c>
      <c r="K141" s="446">
        <f>(4.5+$Z$18)*J141</f>
        <v>9</v>
      </c>
      <c r="L141" s="447">
        <v>9</v>
      </c>
      <c r="M141" s="455">
        <f t="shared" si="35"/>
        <v>5</v>
      </c>
      <c r="N141" s="456">
        <f t="shared" si="36"/>
        <v>5</v>
      </c>
      <c r="O141" s="425">
        <v>20</v>
      </c>
      <c r="P141" s="450">
        <v>1</v>
      </c>
      <c r="Q141" s="451">
        <v>1</v>
      </c>
      <c r="R141" s="425">
        <v>0</v>
      </c>
      <c r="S141" s="450">
        <v>0</v>
      </c>
      <c r="T141" s="451">
        <v>0</v>
      </c>
      <c r="U141" s="473">
        <f t="shared" si="37"/>
        <v>18</v>
      </c>
      <c r="V141" s="453">
        <f t="shared" si="38"/>
        <v>18</v>
      </c>
      <c r="W141" s="451">
        <f t="shared" si="39"/>
        <v>0</v>
      </c>
      <c r="X141" s="474">
        <f t="shared" si="40"/>
        <v>18</v>
      </c>
      <c r="AC141" s="3"/>
    </row>
    <row r="142" spans="1:29" outlineLevel="2" x14ac:dyDescent="0.2">
      <c r="A142" s="471" t="s">
        <v>230</v>
      </c>
      <c r="B142" s="430" t="s">
        <v>70</v>
      </c>
      <c r="C142" s="430" t="s">
        <v>43</v>
      </c>
      <c r="D142" s="430" t="s">
        <v>262</v>
      </c>
      <c r="E142" s="430" t="s">
        <v>263</v>
      </c>
      <c r="F142" s="430" t="s">
        <v>264</v>
      </c>
      <c r="G142" s="472">
        <v>5</v>
      </c>
      <c r="H142" s="430" t="s">
        <v>151</v>
      </c>
      <c r="I142" s="430" t="s">
        <v>629</v>
      </c>
      <c r="J142" s="446">
        <v>1</v>
      </c>
      <c r="K142" s="446">
        <v>6.75</v>
      </c>
      <c r="L142" s="447">
        <v>6.75</v>
      </c>
      <c r="M142" s="455">
        <f t="shared" si="35"/>
        <v>4.5</v>
      </c>
      <c r="N142" s="456">
        <f t="shared" si="36"/>
        <v>4.5</v>
      </c>
      <c r="O142" s="425">
        <v>20</v>
      </c>
      <c r="P142" s="450">
        <v>1</v>
      </c>
      <c r="Q142" s="451">
        <v>2</v>
      </c>
      <c r="R142" s="425">
        <v>0</v>
      </c>
      <c r="S142" s="450">
        <v>0</v>
      </c>
      <c r="T142" s="451">
        <v>0</v>
      </c>
      <c r="U142" s="473">
        <f t="shared" si="37"/>
        <v>20.25</v>
      </c>
      <c r="V142" s="453">
        <f t="shared" si="38"/>
        <v>20.25</v>
      </c>
      <c r="W142" s="451">
        <f t="shared" si="39"/>
        <v>0</v>
      </c>
      <c r="X142" s="474">
        <f t="shared" si="40"/>
        <v>20.25</v>
      </c>
      <c r="AC142" s="3"/>
    </row>
    <row r="143" spans="1:29" outlineLevel="2" x14ac:dyDescent="0.2">
      <c r="A143" s="471" t="s">
        <v>230</v>
      </c>
      <c r="B143" s="430" t="s">
        <v>70</v>
      </c>
      <c r="C143" s="430" t="s">
        <v>14</v>
      </c>
      <c r="D143" s="430" t="s">
        <v>265</v>
      </c>
      <c r="E143" s="430" t="s">
        <v>266</v>
      </c>
      <c r="F143" s="430" t="s">
        <v>267</v>
      </c>
      <c r="G143" s="472">
        <v>5</v>
      </c>
      <c r="H143" s="430" t="s">
        <v>151</v>
      </c>
      <c r="I143" s="430" t="s">
        <v>629</v>
      </c>
      <c r="J143" s="446">
        <v>1</v>
      </c>
      <c r="K143" s="446">
        <v>6.75</v>
      </c>
      <c r="L143" s="447">
        <v>6.75</v>
      </c>
      <c r="M143" s="455">
        <f t="shared" si="35"/>
        <v>4.5</v>
      </c>
      <c r="N143" s="456">
        <f t="shared" si="36"/>
        <v>4.5</v>
      </c>
      <c r="O143" s="425">
        <v>0</v>
      </c>
      <c r="P143" s="450">
        <v>0</v>
      </c>
      <c r="Q143" s="451">
        <v>0</v>
      </c>
      <c r="R143" s="425">
        <v>20</v>
      </c>
      <c r="S143" s="450">
        <v>1</v>
      </c>
      <c r="T143" s="451">
        <v>2</v>
      </c>
      <c r="U143" s="473">
        <f t="shared" si="37"/>
        <v>20.25</v>
      </c>
      <c r="V143" s="453">
        <f t="shared" si="38"/>
        <v>0</v>
      </c>
      <c r="W143" s="451">
        <f t="shared" si="39"/>
        <v>20.25</v>
      </c>
      <c r="X143" s="474">
        <f t="shared" si="40"/>
        <v>20.25</v>
      </c>
      <c r="AC143" s="3"/>
    </row>
    <row r="144" spans="1:29" outlineLevel="2" x14ac:dyDescent="0.2">
      <c r="A144" s="471" t="s">
        <v>230</v>
      </c>
      <c r="B144" s="430" t="s">
        <v>70</v>
      </c>
      <c r="C144" s="430" t="s">
        <v>14</v>
      </c>
      <c r="D144" s="430" t="s">
        <v>268</v>
      </c>
      <c r="E144" s="430" t="s">
        <v>252</v>
      </c>
      <c r="F144" s="430" t="s">
        <v>269</v>
      </c>
      <c r="G144" s="472">
        <v>5</v>
      </c>
      <c r="H144" s="430" t="s">
        <v>151</v>
      </c>
      <c r="I144" s="430" t="s">
        <v>629</v>
      </c>
      <c r="J144" s="446">
        <v>1</v>
      </c>
      <c r="K144" s="446">
        <v>6.75</v>
      </c>
      <c r="L144" s="447">
        <v>6.75</v>
      </c>
      <c r="M144" s="455">
        <f t="shared" si="35"/>
        <v>4.5</v>
      </c>
      <c r="N144" s="456">
        <f t="shared" si="36"/>
        <v>4.5</v>
      </c>
      <c r="O144" s="425">
        <v>0</v>
      </c>
      <c r="P144" s="450">
        <v>0</v>
      </c>
      <c r="Q144" s="451">
        <v>0</v>
      </c>
      <c r="R144" s="425">
        <v>20</v>
      </c>
      <c r="S144" s="450">
        <v>1</v>
      </c>
      <c r="T144" s="451">
        <v>2</v>
      </c>
      <c r="U144" s="473">
        <f t="shared" si="37"/>
        <v>20.25</v>
      </c>
      <c r="V144" s="453">
        <f t="shared" si="38"/>
        <v>0</v>
      </c>
      <c r="W144" s="451">
        <f t="shared" si="39"/>
        <v>20.25</v>
      </c>
      <c r="X144" s="474">
        <f t="shared" si="40"/>
        <v>20.25</v>
      </c>
      <c r="AC144" s="3"/>
    </row>
    <row r="145" spans="1:29" outlineLevel="2" x14ac:dyDescent="0.2">
      <c r="A145" s="471" t="s">
        <v>230</v>
      </c>
      <c r="B145" s="430" t="s">
        <v>70</v>
      </c>
      <c r="C145" s="430" t="s">
        <v>14</v>
      </c>
      <c r="D145" s="430" t="s">
        <v>155</v>
      </c>
      <c r="E145" s="430" t="s">
        <v>156</v>
      </c>
      <c r="F145" s="430" t="s">
        <v>157</v>
      </c>
      <c r="G145" s="472">
        <v>5</v>
      </c>
      <c r="H145" s="430" t="s">
        <v>151</v>
      </c>
      <c r="I145" s="430" t="s">
        <v>629</v>
      </c>
      <c r="J145" s="446">
        <v>0.5</v>
      </c>
      <c r="K145" s="446">
        <f>4.5*J145</f>
        <v>2.25</v>
      </c>
      <c r="L145" s="447">
        <f>9*J145</f>
        <v>4.5</v>
      </c>
      <c r="M145" s="455">
        <f t="shared" si="35"/>
        <v>1.5</v>
      </c>
      <c r="N145" s="456">
        <f t="shared" si="36"/>
        <v>3</v>
      </c>
      <c r="O145" s="425">
        <v>0</v>
      </c>
      <c r="P145" s="450">
        <v>0</v>
      </c>
      <c r="Q145" s="451">
        <v>0</v>
      </c>
      <c r="R145" s="425">
        <v>20</v>
      </c>
      <c r="S145" s="450">
        <v>1</v>
      </c>
      <c r="T145" s="451">
        <v>2</v>
      </c>
      <c r="U145" s="473">
        <f t="shared" si="37"/>
        <v>11.25</v>
      </c>
      <c r="V145" s="453">
        <f t="shared" si="38"/>
        <v>0</v>
      </c>
      <c r="W145" s="451">
        <f t="shared" si="39"/>
        <v>11.25</v>
      </c>
      <c r="X145" s="474">
        <f t="shared" si="40"/>
        <v>11.25</v>
      </c>
      <c r="AC145" s="3"/>
    </row>
    <row r="146" spans="1:29" outlineLevel="2" x14ac:dyDescent="0.2">
      <c r="A146" s="471" t="s">
        <v>230</v>
      </c>
      <c r="B146" s="430" t="s">
        <v>70</v>
      </c>
      <c r="C146" s="430" t="s">
        <v>14</v>
      </c>
      <c r="D146" s="430" t="s">
        <v>227</v>
      </c>
      <c r="E146" s="430" t="s">
        <v>228</v>
      </c>
      <c r="F146" s="430" t="s">
        <v>229</v>
      </c>
      <c r="G146" s="472">
        <v>5</v>
      </c>
      <c r="H146" s="430" t="s">
        <v>151</v>
      </c>
      <c r="I146" s="430" t="s">
        <v>629</v>
      </c>
      <c r="J146" s="446">
        <v>0.5</v>
      </c>
      <c r="K146" s="446">
        <f>9*J146</f>
        <v>4.5</v>
      </c>
      <c r="L146" s="447">
        <f>4.5*J146</f>
        <v>2.25</v>
      </c>
      <c r="M146" s="455">
        <f t="shared" si="35"/>
        <v>3</v>
      </c>
      <c r="N146" s="456">
        <f t="shared" si="36"/>
        <v>1.5</v>
      </c>
      <c r="O146" s="425">
        <v>0</v>
      </c>
      <c r="P146" s="450">
        <v>0</v>
      </c>
      <c r="Q146" s="451">
        <v>0</v>
      </c>
      <c r="R146" s="425">
        <v>20</v>
      </c>
      <c r="S146" s="450">
        <v>1</v>
      </c>
      <c r="T146" s="451">
        <v>2</v>
      </c>
      <c r="U146" s="473">
        <f t="shared" si="37"/>
        <v>9</v>
      </c>
      <c r="V146" s="453">
        <f t="shared" si="38"/>
        <v>0</v>
      </c>
      <c r="W146" s="451">
        <f t="shared" si="39"/>
        <v>9</v>
      </c>
      <c r="X146" s="474">
        <f t="shared" si="40"/>
        <v>9</v>
      </c>
      <c r="AC146" s="3"/>
    </row>
    <row r="147" spans="1:29" outlineLevel="2" x14ac:dyDescent="0.2">
      <c r="A147" s="471" t="s">
        <v>230</v>
      </c>
      <c r="B147" s="430" t="s">
        <v>70</v>
      </c>
      <c r="C147" s="430" t="s">
        <v>18</v>
      </c>
      <c r="D147" s="430" t="s">
        <v>158</v>
      </c>
      <c r="E147" s="430" t="s">
        <v>159</v>
      </c>
      <c r="F147" s="430" t="s">
        <v>160</v>
      </c>
      <c r="G147" s="472">
        <v>15</v>
      </c>
      <c r="H147" s="430" t="s">
        <v>7</v>
      </c>
      <c r="I147" s="430" t="s">
        <v>624</v>
      </c>
      <c r="J147" s="446">
        <v>1</v>
      </c>
      <c r="K147" s="446">
        <f>$Z$20</f>
        <v>0.4</v>
      </c>
      <c r="L147" s="447">
        <v>0</v>
      </c>
      <c r="M147" s="455">
        <f t="shared" si="35"/>
        <v>8.8888888888888878E-2</v>
      </c>
      <c r="N147" s="456">
        <f t="shared" si="36"/>
        <v>0</v>
      </c>
      <c r="O147" s="425">
        <v>3</v>
      </c>
      <c r="P147" s="450">
        <f>O147</f>
        <v>3</v>
      </c>
      <c r="Q147" s="451">
        <v>0</v>
      </c>
      <c r="R147" s="425">
        <v>2</v>
      </c>
      <c r="S147" s="450">
        <f>R147</f>
        <v>2</v>
      </c>
      <c r="T147" s="451">
        <v>0</v>
      </c>
      <c r="U147" s="473">
        <f t="shared" si="37"/>
        <v>2</v>
      </c>
      <c r="V147" s="453">
        <f t="shared" si="38"/>
        <v>1.2000000000000002</v>
      </c>
      <c r="W147" s="451">
        <f t="shared" si="39"/>
        <v>0.8</v>
      </c>
      <c r="X147" s="474">
        <f t="shared" si="40"/>
        <v>2</v>
      </c>
      <c r="AC147" s="3"/>
    </row>
    <row r="148" spans="1:29" outlineLevel="2" x14ac:dyDescent="0.2">
      <c r="A148" s="471" t="s">
        <v>230</v>
      </c>
      <c r="B148" s="430" t="s">
        <v>70</v>
      </c>
      <c r="C148" s="430" t="s">
        <v>18</v>
      </c>
      <c r="D148" s="430" t="s">
        <v>270</v>
      </c>
      <c r="E148" s="430" t="s">
        <v>271</v>
      </c>
      <c r="F148" s="430" t="s">
        <v>272</v>
      </c>
      <c r="G148" s="472">
        <v>5</v>
      </c>
      <c r="H148" s="430" t="s">
        <v>28</v>
      </c>
      <c r="I148" s="430" t="s">
        <v>630</v>
      </c>
      <c r="J148" s="446">
        <v>1</v>
      </c>
      <c r="K148" s="446">
        <f>(9+$Z$18)*J148</f>
        <v>13.5</v>
      </c>
      <c r="L148" s="447">
        <v>4.5</v>
      </c>
      <c r="M148" s="455">
        <f t="shared" si="35"/>
        <v>9</v>
      </c>
      <c r="N148" s="456">
        <f t="shared" si="36"/>
        <v>3</v>
      </c>
      <c r="O148" s="425">
        <v>12</v>
      </c>
      <c r="P148" s="450">
        <v>1</v>
      </c>
      <c r="Q148" s="451">
        <v>1</v>
      </c>
      <c r="R148" s="425">
        <v>0</v>
      </c>
      <c r="S148" s="450">
        <f>R148</f>
        <v>0</v>
      </c>
      <c r="T148" s="451">
        <v>0</v>
      </c>
      <c r="U148" s="473">
        <f t="shared" si="37"/>
        <v>18</v>
      </c>
      <c r="V148" s="453">
        <f t="shared" si="38"/>
        <v>18</v>
      </c>
      <c r="W148" s="451">
        <f t="shared" si="39"/>
        <v>0</v>
      </c>
      <c r="X148" s="474">
        <f t="shared" si="40"/>
        <v>18</v>
      </c>
      <c r="AC148" s="3"/>
    </row>
    <row r="149" spans="1:29" outlineLevel="2" x14ac:dyDescent="0.2">
      <c r="A149" s="471" t="s">
        <v>230</v>
      </c>
      <c r="B149" s="430" t="s">
        <v>70</v>
      </c>
      <c r="C149" s="430" t="s">
        <v>43</v>
      </c>
      <c r="D149" s="430" t="s">
        <v>276</v>
      </c>
      <c r="E149" s="430" t="s">
        <v>277</v>
      </c>
      <c r="F149" s="430" t="s">
        <v>278</v>
      </c>
      <c r="G149" s="472">
        <v>5</v>
      </c>
      <c r="H149" s="430" t="s">
        <v>28</v>
      </c>
      <c r="I149" s="430" t="s">
        <v>630</v>
      </c>
      <c r="J149" s="446">
        <v>1</v>
      </c>
      <c r="K149" s="446">
        <v>9</v>
      </c>
      <c r="L149" s="447">
        <v>4.5</v>
      </c>
      <c r="M149" s="455">
        <f t="shared" si="35"/>
        <v>6</v>
      </c>
      <c r="N149" s="456">
        <f t="shared" si="36"/>
        <v>3</v>
      </c>
      <c r="O149" s="425">
        <v>20</v>
      </c>
      <c r="P149" s="450">
        <v>1</v>
      </c>
      <c r="Q149" s="451">
        <v>1</v>
      </c>
      <c r="R149" s="425">
        <v>0</v>
      </c>
      <c r="S149" s="450">
        <v>0</v>
      </c>
      <c r="T149" s="451">
        <v>0</v>
      </c>
      <c r="U149" s="473">
        <f t="shared" si="37"/>
        <v>13.5</v>
      </c>
      <c r="V149" s="453">
        <f t="shared" si="38"/>
        <v>13.5</v>
      </c>
      <c r="W149" s="451">
        <f t="shared" si="39"/>
        <v>0</v>
      </c>
      <c r="X149" s="474">
        <f t="shared" si="40"/>
        <v>13.5</v>
      </c>
      <c r="AC149" s="3"/>
    </row>
    <row r="150" spans="1:29" outlineLevel="2" x14ac:dyDescent="0.2">
      <c r="A150" s="443" t="s">
        <v>230</v>
      </c>
      <c r="B150" s="430" t="s">
        <v>70</v>
      </c>
      <c r="C150" s="478" t="s">
        <v>18</v>
      </c>
      <c r="D150" s="478" t="s">
        <v>634</v>
      </c>
      <c r="E150" s="430" t="s">
        <v>632</v>
      </c>
      <c r="F150" s="430" t="s">
        <v>633</v>
      </c>
      <c r="G150" s="472">
        <v>5</v>
      </c>
      <c r="H150" s="430" t="s">
        <v>28</v>
      </c>
      <c r="I150" s="430" t="s">
        <v>630</v>
      </c>
      <c r="J150" s="446">
        <v>0.25</v>
      </c>
      <c r="K150" s="446">
        <f>(9+$Z$18)*J150</f>
        <v>3.375</v>
      </c>
      <c r="L150" s="447">
        <f>4.5*J150</f>
        <v>1.125</v>
      </c>
      <c r="M150" s="455">
        <f t="shared" si="35"/>
        <v>2.25</v>
      </c>
      <c r="N150" s="456">
        <f t="shared" si="36"/>
        <v>0.75</v>
      </c>
      <c r="O150" s="425">
        <v>12</v>
      </c>
      <c r="P150" s="450">
        <v>1</v>
      </c>
      <c r="Q150" s="451">
        <v>1</v>
      </c>
      <c r="R150" s="425">
        <v>0</v>
      </c>
      <c r="S150" s="450">
        <f>R150</f>
        <v>0</v>
      </c>
      <c r="T150" s="451">
        <v>0</v>
      </c>
      <c r="U150" s="473">
        <f t="shared" si="37"/>
        <v>4.5</v>
      </c>
      <c r="V150" s="453">
        <f t="shared" si="38"/>
        <v>4.5</v>
      </c>
      <c r="W150" s="451">
        <f t="shared" si="39"/>
        <v>0</v>
      </c>
      <c r="X150" s="474">
        <f t="shared" si="40"/>
        <v>4.5</v>
      </c>
      <c r="Z150" s="56"/>
      <c r="AA150" s="81"/>
      <c r="AC150" s="3"/>
    </row>
    <row r="151" spans="1:29" outlineLevel="2" x14ac:dyDescent="0.2">
      <c r="A151" s="443" t="s">
        <v>230</v>
      </c>
      <c r="B151" s="430" t="s">
        <v>9</v>
      </c>
      <c r="C151" s="430" t="s">
        <v>8</v>
      </c>
      <c r="D151" s="430" t="s">
        <v>29</v>
      </c>
      <c r="E151" s="430" t="s">
        <v>30</v>
      </c>
      <c r="F151" s="430" t="s">
        <v>31</v>
      </c>
      <c r="G151" s="472">
        <v>12</v>
      </c>
      <c r="H151" s="430" t="s">
        <v>32</v>
      </c>
      <c r="I151" s="430" t="s">
        <v>630</v>
      </c>
      <c r="J151" s="446">
        <v>1</v>
      </c>
      <c r="K151" s="446">
        <f>$Z$15</f>
        <v>0.06</v>
      </c>
      <c r="L151" s="447">
        <v>0</v>
      </c>
      <c r="M151" s="455">
        <f t="shared" si="35"/>
        <v>1.6666666666666666E-2</v>
      </c>
      <c r="N151" s="456">
        <f t="shared" si="36"/>
        <v>0</v>
      </c>
      <c r="O151" s="425">
        <v>2</v>
      </c>
      <c r="P151" s="450">
        <f>O151</f>
        <v>2</v>
      </c>
      <c r="Q151" s="451">
        <v>0</v>
      </c>
      <c r="R151" s="425">
        <v>0</v>
      </c>
      <c r="S151" s="450">
        <f>R151</f>
        <v>0</v>
      </c>
      <c r="T151" s="451">
        <v>0</v>
      </c>
      <c r="U151" s="473">
        <f t="shared" si="37"/>
        <v>0.12</v>
      </c>
      <c r="V151" s="453">
        <f t="shared" si="38"/>
        <v>0.12</v>
      </c>
      <c r="W151" s="451">
        <f t="shared" si="39"/>
        <v>0</v>
      </c>
      <c r="X151" s="474">
        <f t="shared" si="40"/>
        <v>0.12</v>
      </c>
      <c r="Z151" s="56"/>
      <c r="AA151" s="82"/>
      <c r="AC151" s="3"/>
    </row>
    <row r="152" spans="1:29" outlineLevel="2" x14ac:dyDescent="0.2">
      <c r="A152" s="471" t="s">
        <v>230</v>
      </c>
      <c r="B152" s="430" t="s">
        <v>80</v>
      </c>
      <c r="C152" s="430" t="s">
        <v>8</v>
      </c>
      <c r="D152" s="430" t="s">
        <v>29</v>
      </c>
      <c r="E152" s="430" t="s">
        <v>30</v>
      </c>
      <c r="F152" s="430" t="s">
        <v>31</v>
      </c>
      <c r="G152" s="472">
        <v>12</v>
      </c>
      <c r="H152" s="430" t="s">
        <v>32</v>
      </c>
      <c r="I152" s="430" t="s">
        <v>630</v>
      </c>
      <c r="J152" s="446">
        <v>1</v>
      </c>
      <c r="K152" s="446">
        <f>$Z$15</f>
        <v>0.06</v>
      </c>
      <c r="L152" s="447">
        <v>0</v>
      </c>
      <c r="M152" s="455">
        <f t="shared" si="35"/>
        <v>1.6666666666666666E-2</v>
      </c>
      <c r="N152" s="456">
        <f t="shared" si="36"/>
        <v>0</v>
      </c>
      <c r="O152" s="425">
        <v>2</v>
      </c>
      <c r="P152" s="450">
        <f>O152</f>
        <v>2</v>
      </c>
      <c r="Q152" s="451">
        <v>0</v>
      </c>
      <c r="R152" s="425">
        <v>2</v>
      </c>
      <c r="S152" s="450">
        <f>R152</f>
        <v>2</v>
      </c>
      <c r="T152" s="451">
        <v>0</v>
      </c>
      <c r="U152" s="473">
        <f t="shared" si="37"/>
        <v>0.24</v>
      </c>
      <c r="V152" s="453">
        <f t="shared" si="38"/>
        <v>0.12</v>
      </c>
      <c r="W152" s="451">
        <f t="shared" si="39"/>
        <v>0.12</v>
      </c>
      <c r="X152" s="474">
        <f t="shared" si="40"/>
        <v>0.24</v>
      </c>
      <c r="Z152" s="56"/>
      <c r="AA152" s="82"/>
      <c r="AC152" s="3"/>
    </row>
    <row r="153" spans="1:29" outlineLevel="2" x14ac:dyDescent="0.2">
      <c r="A153" s="443" t="s">
        <v>230</v>
      </c>
      <c r="B153" s="430" t="s">
        <v>3</v>
      </c>
      <c r="C153" s="430" t="s">
        <v>8</v>
      </c>
      <c r="D153" s="430" t="s">
        <v>29</v>
      </c>
      <c r="E153" s="430" t="s">
        <v>30</v>
      </c>
      <c r="F153" s="430" t="s">
        <v>31</v>
      </c>
      <c r="G153" s="472">
        <v>12</v>
      </c>
      <c r="H153" s="430" t="s">
        <v>32</v>
      </c>
      <c r="I153" s="430" t="s">
        <v>630</v>
      </c>
      <c r="J153" s="446">
        <v>1</v>
      </c>
      <c r="K153" s="446">
        <f>$Z$15</f>
        <v>0.06</v>
      </c>
      <c r="L153" s="447">
        <v>0</v>
      </c>
      <c r="M153" s="455">
        <f t="shared" si="35"/>
        <v>1.6666666666666666E-2</v>
      </c>
      <c r="N153" s="456">
        <f t="shared" si="36"/>
        <v>0</v>
      </c>
      <c r="O153" s="425">
        <v>3</v>
      </c>
      <c r="P153" s="450">
        <f>O153</f>
        <v>3</v>
      </c>
      <c r="Q153" s="451">
        <v>0</v>
      </c>
      <c r="R153" s="425">
        <v>1</v>
      </c>
      <c r="S153" s="450">
        <f>R153</f>
        <v>1</v>
      </c>
      <c r="T153" s="451">
        <v>0</v>
      </c>
      <c r="U153" s="473">
        <f t="shared" si="37"/>
        <v>0.24</v>
      </c>
      <c r="V153" s="453">
        <f t="shared" si="38"/>
        <v>0.18</v>
      </c>
      <c r="W153" s="451">
        <f t="shared" si="39"/>
        <v>0.06</v>
      </c>
      <c r="X153" s="474">
        <f t="shared" si="40"/>
        <v>0.24</v>
      </c>
      <c r="Z153" s="56"/>
      <c r="AA153" s="82"/>
      <c r="AC153" s="3"/>
    </row>
    <row r="154" spans="1:29" outlineLevel="1" x14ac:dyDescent="0.2">
      <c r="A154" s="443" t="s">
        <v>569</v>
      </c>
      <c r="B154" s="430"/>
      <c r="C154" s="430"/>
      <c r="D154" s="430"/>
      <c r="E154" s="430"/>
      <c r="F154" s="430"/>
      <c r="G154" s="472"/>
      <c r="H154" s="430"/>
      <c r="I154" s="430"/>
      <c r="J154" s="446"/>
      <c r="K154" s="446"/>
      <c r="L154" s="447"/>
      <c r="M154" s="455"/>
      <c r="N154" s="456"/>
      <c r="O154" s="425"/>
      <c r="P154" s="450"/>
      <c r="Q154" s="451"/>
      <c r="R154" s="425"/>
      <c r="S154" s="450"/>
      <c r="T154" s="451"/>
      <c r="U154" s="473"/>
      <c r="V154" s="453"/>
      <c r="W154" s="451"/>
      <c r="X154" s="474">
        <f>SUBTOTAL(9,X113:X153)</f>
        <v>542.47760000000005</v>
      </c>
      <c r="Z154" s="56"/>
      <c r="AA154" s="82"/>
      <c r="AC154" s="3"/>
    </row>
    <row r="155" spans="1:29" outlineLevel="2" x14ac:dyDescent="0.2">
      <c r="A155" s="471" t="s">
        <v>279</v>
      </c>
      <c r="B155" s="430" t="s">
        <v>75</v>
      </c>
      <c r="C155" s="430" t="s">
        <v>56</v>
      </c>
      <c r="D155" s="430" t="s">
        <v>280</v>
      </c>
      <c r="E155" s="430" t="s">
        <v>281</v>
      </c>
      <c r="F155" s="430" t="s">
        <v>282</v>
      </c>
      <c r="G155" s="472">
        <v>6</v>
      </c>
      <c r="H155" s="430" t="s">
        <v>79</v>
      </c>
      <c r="I155" s="430" t="s">
        <v>629</v>
      </c>
      <c r="J155" s="446">
        <v>1</v>
      </c>
      <c r="K155" s="446">
        <v>15.75</v>
      </c>
      <c r="L155" s="447">
        <v>2.25</v>
      </c>
      <c r="M155" s="455">
        <f t="shared" ref="M155:M175" si="41">K155*10/3/G155</f>
        <v>8.75</v>
      </c>
      <c r="N155" s="456">
        <f t="shared" ref="N155:N175" si="42">L155*10/3/G155</f>
        <v>1.25</v>
      </c>
      <c r="O155" s="425">
        <v>0</v>
      </c>
      <c r="P155" s="450">
        <v>0</v>
      </c>
      <c r="Q155" s="451">
        <v>0</v>
      </c>
      <c r="R155" s="425">
        <v>40</v>
      </c>
      <c r="S155" s="450">
        <v>0.75</v>
      </c>
      <c r="T155" s="451">
        <v>2</v>
      </c>
      <c r="U155" s="473">
        <f t="shared" ref="U155:U175" si="43">K155*(P155+S155)+L155*(Q155+T155)</f>
        <v>16.3125</v>
      </c>
      <c r="V155" s="453">
        <f t="shared" ref="V155:V175" si="44">K155*P155+L155*Q155</f>
        <v>0</v>
      </c>
      <c r="W155" s="451">
        <f t="shared" ref="W155:W175" si="45">K155*S155+L155*T155</f>
        <v>16.3125</v>
      </c>
      <c r="X155" s="474">
        <f t="shared" ref="X155:X175" si="46">U155</f>
        <v>16.3125</v>
      </c>
      <c r="AC155" s="3"/>
    </row>
    <row r="156" spans="1:29" outlineLevel="2" x14ac:dyDescent="0.2">
      <c r="A156" s="471" t="s">
        <v>279</v>
      </c>
      <c r="B156" s="430" t="s">
        <v>80</v>
      </c>
      <c r="C156" s="430" t="s">
        <v>56</v>
      </c>
      <c r="D156" s="430" t="s">
        <v>280</v>
      </c>
      <c r="E156" s="430" t="s">
        <v>281</v>
      </c>
      <c r="F156" s="430" t="s">
        <v>282</v>
      </c>
      <c r="G156" s="472">
        <v>6</v>
      </c>
      <c r="H156" s="430" t="s">
        <v>79</v>
      </c>
      <c r="I156" s="430" t="s">
        <v>629</v>
      </c>
      <c r="J156" s="446">
        <v>1</v>
      </c>
      <c r="K156" s="446">
        <v>15.75</v>
      </c>
      <c r="L156" s="447">
        <v>2.25</v>
      </c>
      <c r="M156" s="455">
        <f t="shared" si="41"/>
        <v>8.75</v>
      </c>
      <c r="N156" s="456">
        <f t="shared" si="42"/>
        <v>1.25</v>
      </c>
      <c r="O156" s="425">
        <v>0</v>
      </c>
      <c r="P156" s="450">
        <v>0</v>
      </c>
      <c r="Q156" s="451">
        <v>0</v>
      </c>
      <c r="R156" s="425">
        <v>40</v>
      </c>
      <c r="S156" s="450">
        <v>0.75</v>
      </c>
      <c r="T156" s="451">
        <v>2</v>
      </c>
      <c r="U156" s="473">
        <f t="shared" si="43"/>
        <v>16.3125</v>
      </c>
      <c r="V156" s="453">
        <f t="shared" si="44"/>
        <v>0</v>
      </c>
      <c r="W156" s="451">
        <f t="shared" si="45"/>
        <v>16.3125</v>
      </c>
      <c r="X156" s="474">
        <f t="shared" si="46"/>
        <v>16.3125</v>
      </c>
      <c r="AC156" s="3"/>
    </row>
    <row r="157" spans="1:29" outlineLevel="2" x14ac:dyDescent="0.2">
      <c r="A157" s="471" t="s">
        <v>279</v>
      </c>
      <c r="B157" s="430" t="s">
        <v>3</v>
      </c>
      <c r="C157" s="430" t="s">
        <v>56</v>
      </c>
      <c r="D157" s="430" t="s">
        <v>280</v>
      </c>
      <c r="E157" s="430" t="s">
        <v>281</v>
      </c>
      <c r="F157" s="430" t="s">
        <v>282</v>
      </c>
      <c r="G157" s="472">
        <v>6</v>
      </c>
      <c r="H157" s="430" t="s">
        <v>79</v>
      </c>
      <c r="I157" s="430" t="s">
        <v>629</v>
      </c>
      <c r="J157" s="446">
        <v>1</v>
      </c>
      <c r="K157" s="446">
        <v>15.75</v>
      </c>
      <c r="L157" s="447">
        <v>2.25</v>
      </c>
      <c r="M157" s="455">
        <f t="shared" si="41"/>
        <v>8.75</v>
      </c>
      <c r="N157" s="456">
        <f t="shared" si="42"/>
        <v>1.25</v>
      </c>
      <c r="O157" s="425">
        <v>0</v>
      </c>
      <c r="P157" s="450">
        <v>0</v>
      </c>
      <c r="Q157" s="451">
        <v>0</v>
      </c>
      <c r="R157" s="425">
        <v>80</v>
      </c>
      <c r="S157" s="450">
        <v>1.5</v>
      </c>
      <c r="T157" s="451">
        <v>4</v>
      </c>
      <c r="U157" s="473">
        <f t="shared" si="43"/>
        <v>32.625</v>
      </c>
      <c r="V157" s="453">
        <f t="shared" si="44"/>
        <v>0</v>
      </c>
      <c r="W157" s="451">
        <f t="shared" si="45"/>
        <v>32.625</v>
      </c>
      <c r="X157" s="474">
        <f t="shared" si="46"/>
        <v>32.625</v>
      </c>
      <c r="AC157" s="3"/>
    </row>
    <row r="158" spans="1:29" outlineLevel="2" x14ac:dyDescent="0.2">
      <c r="A158" s="471" t="s">
        <v>279</v>
      </c>
      <c r="B158" s="430" t="s">
        <v>3</v>
      </c>
      <c r="C158" s="430" t="s">
        <v>22</v>
      </c>
      <c r="D158" s="430" t="s">
        <v>283</v>
      </c>
      <c r="E158" s="430" t="s">
        <v>284</v>
      </c>
      <c r="F158" s="430" t="s">
        <v>285</v>
      </c>
      <c r="G158" s="472">
        <v>6</v>
      </c>
      <c r="H158" s="430" t="s">
        <v>13</v>
      </c>
      <c r="I158" s="430" t="s">
        <v>629</v>
      </c>
      <c r="J158" s="446">
        <v>1</v>
      </c>
      <c r="K158" s="446">
        <v>15.75</v>
      </c>
      <c r="L158" s="447">
        <v>2.25</v>
      </c>
      <c r="M158" s="455">
        <f t="shared" si="41"/>
        <v>8.75</v>
      </c>
      <c r="N158" s="456">
        <f t="shared" si="42"/>
        <v>1.25</v>
      </c>
      <c r="O158" s="425">
        <v>140</v>
      </c>
      <c r="P158" s="450">
        <v>2</v>
      </c>
      <c r="Q158" s="451">
        <v>7</v>
      </c>
      <c r="R158" s="425">
        <v>0</v>
      </c>
      <c r="S158" s="450">
        <v>0</v>
      </c>
      <c r="T158" s="451">
        <v>0</v>
      </c>
      <c r="U158" s="473">
        <f t="shared" si="43"/>
        <v>47.25</v>
      </c>
      <c r="V158" s="453">
        <f t="shared" si="44"/>
        <v>47.25</v>
      </c>
      <c r="W158" s="451">
        <f t="shared" si="45"/>
        <v>0</v>
      </c>
      <c r="X158" s="474">
        <f t="shared" si="46"/>
        <v>47.25</v>
      </c>
      <c r="AC158" s="3"/>
    </row>
    <row r="159" spans="1:29" outlineLevel="2" x14ac:dyDescent="0.2">
      <c r="A159" s="471" t="s">
        <v>279</v>
      </c>
      <c r="B159" s="430" t="s">
        <v>3</v>
      </c>
      <c r="C159" s="430" t="s">
        <v>38</v>
      </c>
      <c r="D159" s="430" t="s">
        <v>286</v>
      </c>
      <c r="E159" s="430" t="s">
        <v>287</v>
      </c>
      <c r="F159" s="430" t="s">
        <v>288</v>
      </c>
      <c r="G159" s="472">
        <v>6</v>
      </c>
      <c r="H159" s="430" t="s">
        <v>13</v>
      </c>
      <c r="I159" s="430" t="s">
        <v>629</v>
      </c>
      <c r="J159" s="446">
        <v>1</v>
      </c>
      <c r="K159" s="446">
        <v>15.75</v>
      </c>
      <c r="L159" s="447">
        <v>2.25</v>
      </c>
      <c r="M159" s="455">
        <f t="shared" si="41"/>
        <v>8.75</v>
      </c>
      <c r="N159" s="456">
        <f t="shared" si="42"/>
        <v>1.25</v>
      </c>
      <c r="O159" s="425">
        <v>0</v>
      </c>
      <c r="P159" s="450">
        <v>0</v>
      </c>
      <c r="Q159" s="451">
        <v>0</v>
      </c>
      <c r="R159" s="425">
        <v>140</v>
      </c>
      <c r="S159" s="450">
        <v>2</v>
      </c>
      <c r="T159" s="451">
        <v>7</v>
      </c>
      <c r="U159" s="473">
        <f t="shared" si="43"/>
        <v>47.25</v>
      </c>
      <c r="V159" s="453">
        <f t="shared" si="44"/>
        <v>0</v>
      </c>
      <c r="W159" s="451">
        <f t="shared" si="45"/>
        <v>47.25</v>
      </c>
      <c r="X159" s="474">
        <f t="shared" si="46"/>
        <v>47.25</v>
      </c>
      <c r="AC159" s="3"/>
    </row>
    <row r="160" spans="1:29" outlineLevel="2" x14ac:dyDescent="0.2">
      <c r="A160" s="471" t="s">
        <v>279</v>
      </c>
      <c r="B160" s="430" t="s">
        <v>3</v>
      </c>
      <c r="C160" s="430" t="s">
        <v>56</v>
      </c>
      <c r="D160" s="430" t="s">
        <v>289</v>
      </c>
      <c r="E160" s="430" t="s">
        <v>91</v>
      </c>
      <c r="F160" s="430" t="s">
        <v>92</v>
      </c>
      <c r="G160" s="472">
        <v>6</v>
      </c>
      <c r="H160" s="430" t="s">
        <v>13</v>
      </c>
      <c r="I160" s="430" t="s">
        <v>629</v>
      </c>
      <c r="J160" s="446">
        <v>1</v>
      </c>
      <c r="K160" s="446">
        <v>13.5</v>
      </c>
      <c r="L160" s="447">
        <v>4.5</v>
      </c>
      <c r="M160" s="455">
        <f t="shared" si="41"/>
        <v>7.5</v>
      </c>
      <c r="N160" s="456">
        <f t="shared" si="42"/>
        <v>2.5</v>
      </c>
      <c r="O160" s="425">
        <v>0</v>
      </c>
      <c r="P160" s="450">
        <v>0</v>
      </c>
      <c r="Q160" s="451">
        <v>0</v>
      </c>
      <c r="R160" s="425">
        <v>105</v>
      </c>
      <c r="S160" s="450">
        <v>2</v>
      </c>
      <c r="T160" s="451">
        <v>6</v>
      </c>
      <c r="U160" s="473">
        <f t="shared" si="43"/>
        <v>54</v>
      </c>
      <c r="V160" s="453">
        <f t="shared" si="44"/>
        <v>0</v>
      </c>
      <c r="W160" s="451">
        <f t="shared" si="45"/>
        <v>54</v>
      </c>
      <c r="X160" s="474">
        <f t="shared" si="46"/>
        <v>54</v>
      </c>
      <c r="AC160" s="3"/>
    </row>
    <row r="161" spans="1:29" outlineLevel="2" x14ac:dyDescent="0.2">
      <c r="A161" s="471" t="s">
        <v>279</v>
      </c>
      <c r="B161" s="430" t="s">
        <v>3</v>
      </c>
      <c r="C161" s="430" t="s">
        <v>38</v>
      </c>
      <c r="D161" s="430" t="s">
        <v>290</v>
      </c>
      <c r="E161" s="430" t="s">
        <v>291</v>
      </c>
      <c r="F161" s="430" t="s">
        <v>292</v>
      </c>
      <c r="G161" s="472">
        <v>6</v>
      </c>
      <c r="H161" s="430" t="s">
        <v>13</v>
      </c>
      <c r="I161" s="430" t="s">
        <v>629</v>
      </c>
      <c r="J161" s="446">
        <f>1/3</f>
        <v>0.33333333333333331</v>
      </c>
      <c r="K161" s="446">
        <f>9*J161</f>
        <v>3</v>
      </c>
      <c r="L161" s="447">
        <f>9*J161</f>
        <v>3</v>
      </c>
      <c r="M161" s="455">
        <f t="shared" si="41"/>
        <v>1.6666666666666667</v>
      </c>
      <c r="N161" s="456">
        <f t="shared" si="42"/>
        <v>1.6666666666666667</v>
      </c>
      <c r="O161" s="425">
        <v>0</v>
      </c>
      <c r="P161" s="450">
        <v>0</v>
      </c>
      <c r="Q161" s="451">
        <v>0</v>
      </c>
      <c r="R161" s="425">
        <v>80</v>
      </c>
      <c r="S161" s="450">
        <v>2</v>
      </c>
      <c r="T161" s="451">
        <v>4</v>
      </c>
      <c r="U161" s="473">
        <f t="shared" si="43"/>
        <v>18</v>
      </c>
      <c r="V161" s="453">
        <f t="shared" si="44"/>
        <v>0</v>
      </c>
      <c r="W161" s="451">
        <f t="shared" si="45"/>
        <v>18</v>
      </c>
      <c r="X161" s="474">
        <f t="shared" si="46"/>
        <v>18</v>
      </c>
      <c r="AC161" s="3"/>
    </row>
    <row r="162" spans="1:29" outlineLevel="2" x14ac:dyDescent="0.2">
      <c r="A162" s="443" t="s">
        <v>279</v>
      </c>
      <c r="B162" s="430" t="s">
        <v>3</v>
      </c>
      <c r="C162" s="430" t="s">
        <v>8</v>
      </c>
      <c r="D162" s="430" t="s">
        <v>4</v>
      </c>
      <c r="E162" s="430" t="s">
        <v>5</v>
      </c>
      <c r="F162" s="430" t="s">
        <v>6</v>
      </c>
      <c r="G162" s="472">
        <v>24</v>
      </c>
      <c r="H162" s="430" t="s">
        <v>7</v>
      </c>
      <c r="I162" s="430" t="s">
        <v>623</v>
      </c>
      <c r="J162" s="446">
        <v>1</v>
      </c>
      <c r="K162" s="446">
        <f>$Z$14</f>
        <v>0.4</v>
      </c>
      <c r="L162" s="447">
        <v>0</v>
      </c>
      <c r="M162" s="455">
        <f t="shared" si="41"/>
        <v>5.5555555555555552E-2</v>
      </c>
      <c r="N162" s="456">
        <f t="shared" si="42"/>
        <v>0</v>
      </c>
      <c r="O162" s="425">
        <v>3</v>
      </c>
      <c r="P162" s="450">
        <f>O162</f>
        <v>3</v>
      </c>
      <c r="Q162" s="451">
        <v>0</v>
      </c>
      <c r="R162" s="425">
        <v>8</v>
      </c>
      <c r="S162" s="450">
        <f>R162</f>
        <v>8</v>
      </c>
      <c r="T162" s="451">
        <v>0</v>
      </c>
      <c r="U162" s="473">
        <f t="shared" si="43"/>
        <v>4.4000000000000004</v>
      </c>
      <c r="V162" s="453">
        <f t="shared" si="44"/>
        <v>1.2000000000000002</v>
      </c>
      <c r="W162" s="451">
        <f t="shared" si="45"/>
        <v>3.2</v>
      </c>
      <c r="X162" s="474">
        <f t="shared" si="46"/>
        <v>4.4000000000000004</v>
      </c>
      <c r="AC162" s="3"/>
    </row>
    <row r="163" spans="1:29" outlineLevel="2" x14ac:dyDescent="0.2">
      <c r="A163" s="471" t="s">
        <v>279</v>
      </c>
      <c r="B163" s="430" t="s">
        <v>9</v>
      </c>
      <c r="C163" s="430" t="s">
        <v>18</v>
      </c>
      <c r="D163" s="430" t="s">
        <v>84</v>
      </c>
      <c r="E163" s="430" t="s">
        <v>85</v>
      </c>
      <c r="F163" s="430" t="s">
        <v>86</v>
      </c>
      <c r="G163" s="472">
        <v>6</v>
      </c>
      <c r="H163" s="430" t="s">
        <v>13</v>
      </c>
      <c r="I163" s="430" t="s">
        <v>629</v>
      </c>
      <c r="J163" s="446">
        <v>0.15</v>
      </c>
      <c r="K163" s="446">
        <f>9*J163</f>
        <v>1.3499999999999999</v>
      </c>
      <c r="L163" s="447">
        <f>9*J163</f>
        <v>1.3499999999999999</v>
      </c>
      <c r="M163" s="455">
        <f t="shared" si="41"/>
        <v>0.74999999999999989</v>
      </c>
      <c r="N163" s="456">
        <f t="shared" si="42"/>
        <v>0.74999999999999989</v>
      </c>
      <c r="O163" s="425">
        <v>100</v>
      </c>
      <c r="P163" s="450">
        <v>2</v>
      </c>
      <c r="Q163" s="451">
        <v>5</v>
      </c>
      <c r="R163" s="425">
        <v>0</v>
      </c>
      <c r="S163" s="450">
        <v>0</v>
      </c>
      <c r="T163" s="451">
        <v>0</v>
      </c>
      <c r="U163" s="473">
        <f t="shared" si="43"/>
        <v>9.4499999999999993</v>
      </c>
      <c r="V163" s="453">
        <f t="shared" si="44"/>
        <v>9.4499999999999993</v>
      </c>
      <c r="W163" s="451">
        <f t="shared" si="45"/>
        <v>0</v>
      </c>
      <c r="X163" s="474">
        <f t="shared" si="46"/>
        <v>9.4499999999999993</v>
      </c>
      <c r="Y163" s="49"/>
      <c r="Z163" s="49"/>
      <c r="AA163" s="4"/>
      <c r="AC163" s="3"/>
    </row>
    <row r="164" spans="1:29" outlineLevel="2" x14ac:dyDescent="0.2">
      <c r="A164" s="471" t="s">
        <v>279</v>
      </c>
      <c r="B164" s="430" t="s">
        <v>9</v>
      </c>
      <c r="C164" s="430" t="s">
        <v>18</v>
      </c>
      <c r="D164" s="430" t="s">
        <v>293</v>
      </c>
      <c r="E164" s="430" t="s">
        <v>294</v>
      </c>
      <c r="F164" s="430" t="s">
        <v>295</v>
      </c>
      <c r="G164" s="472">
        <v>6</v>
      </c>
      <c r="H164" s="430" t="s">
        <v>13</v>
      </c>
      <c r="I164" s="430" t="s">
        <v>629</v>
      </c>
      <c r="J164" s="446">
        <v>0.8</v>
      </c>
      <c r="K164" s="446">
        <f>13.5*J164</f>
        <v>10.8</v>
      </c>
      <c r="L164" s="447">
        <f>4.5*J164</f>
        <v>3.6</v>
      </c>
      <c r="M164" s="455">
        <f t="shared" si="41"/>
        <v>6</v>
      </c>
      <c r="N164" s="456">
        <f t="shared" si="42"/>
        <v>2</v>
      </c>
      <c r="O164" s="425">
        <v>120</v>
      </c>
      <c r="P164" s="450">
        <v>2</v>
      </c>
      <c r="Q164" s="451">
        <v>8</v>
      </c>
      <c r="R164" s="425">
        <v>0</v>
      </c>
      <c r="S164" s="450">
        <v>0</v>
      </c>
      <c r="T164" s="451">
        <v>0</v>
      </c>
      <c r="U164" s="473">
        <f t="shared" si="43"/>
        <v>50.400000000000006</v>
      </c>
      <c r="V164" s="453">
        <f t="shared" si="44"/>
        <v>50.400000000000006</v>
      </c>
      <c r="W164" s="451">
        <f t="shared" si="45"/>
        <v>0</v>
      </c>
      <c r="X164" s="474">
        <f t="shared" si="46"/>
        <v>50.400000000000006</v>
      </c>
      <c r="Y164" s="51"/>
      <c r="AC164" s="3"/>
    </row>
    <row r="165" spans="1:29" outlineLevel="2" x14ac:dyDescent="0.2">
      <c r="A165" s="471" t="s">
        <v>279</v>
      </c>
      <c r="B165" s="430" t="s">
        <v>9</v>
      </c>
      <c r="C165" s="430" t="s">
        <v>56</v>
      </c>
      <c r="D165" s="430" t="s">
        <v>296</v>
      </c>
      <c r="E165" s="430" t="s">
        <v>297</v>
      </c>
      <c r="F165" s="430" t="s">
        <v>298</v>
      </c>
      <c r="G165" s="472">
        <v>6</v>
      </c>
      <c r="H165" s="430" t="s">
        <v>13</v>
      </c>
      <c r="I165" s="430" t="s">
        <v>629</v>
      </c>
      <c r="J165" s="446">
        <v>0.2</v>
      </c>
      <c r="K165" s="446">
        <f>9*J165</f>
        <v>1.8</v>
      </c>
      <c r="L165" s="447">
        <f>9*J165</f>
        <v>1.8</v>
      </c>
      <c r="M165" s="455">
        <f t="shared" si="41"/>
        <v>1</v>
      </c>
      <c r="N165" s="456">
        <f t="shared" si="42"/>
        <v>1</v>
      </c>
      <c r="O165" s="425">
        <v>0</v>
      </c>
      <c r="P165" s="450">
        <v>0</v>
      </c>
      <c r="Q165" s="451">
        <v>0</v>
      </c>
      <c r="R165" s="425">
        <v>100</v>
      </c>
      <c r="S165" s="450">
        <v>2</v>
      </c>
      <c r="T165" s="451">
        <v>5</v>
      </c>
      <c r="U165" s="473">
        <f t="shared" si="43"/>
        <v>12.6</v>
      </c>
      <c r="V165" s="453">
        <f t="shared" si="44"/>
        <v>0</v>
      </c>
      <c r="W165" s="451">
        <f t="shared" si="45"/>
        <v>12.6</v>
      </c>
      <c r="X165" s="474">
        <f t="shared" si="46"/>
        <v>12.6</v>
      </c>
      <c r="Y165" s="51"/>
      <c r="AC165" s="3"/>
    </row>
    <row r="166" spans="1:29" outlineLevel="2" x14ac:dyDescent="0.2">
      <c r="A166" s="471" t="s">
        <v>279</v>
      </c>
      <c r="B166" s="430" t="s">
        <v>9</v>
      </c>
      <c r="C166" s="430" t="s">
        <v>22</v>
      </c>
      <c r="D166" s="430" t="s">
        <v>299</v>
      </c>
      <c r="E166" s="430" t="s">
        <v>300</v>
      </c>
      <c r="F166" s="430" t="s">
        <v>301</v>
      </c>
      <c r="G166" s="472">
        <v>6</v>
      </c>
      <c r="H166" s="430" t="s">
        <v>13</v>
      </c>
      <c r="I166" s="430" t="s">
        <v>629</v>
      </c>
      <c r="J166" s="446">
        <f>1/3</f>
        <v>0.33333333333333331</v>
      </c>
      <c r="K166" s="446">
        <f>9*J166</f>
        <v>3</v>
      </c>
      <c r="L166" s="447">
        <f>9*J166</f>
        <v>3</v>
      </c>
      <c r="M166" s="455">
        <f t="shared" si="41"/>
        <v>1.6666666666666667</v>
      </c>
      <c r="N166" s="456">
        <f t="shared" si="42"/>
        <v>1.6666666666666667</v>
      </c>
      <c r="O166" s="425">
        <v>120</v>
      </c>
      <c r="P166" s="450">
        <v>2</v>
      </c>
      <c r="Q166" s="451">
        <v>6</v>
      </c>
      <c r="R166" s="425">
        <v>0</v>
      </c>
      <c r="S166" s="450">
        <v>0</v>
      </c>
      <c r="T166" s="451">
        <v>0</v>
      </c>
      <c r="U166" s="473">
        <f t="shared" si="43"/>
        <v>24</v>
      </c>
      <c r="V166" s="453">
        <f t="shared" si="44"/>
        <v>24</v>
      </c>
      <c r="W166" s="451">
        <f t="shared" si="45"/>
        <v>0</v>
      </c>
      <c r="X166" s="474">
        <f t="shared" si="46"/>
        <v>24</v>
      </c>
      <c r="AC166" s="3"/>
    </row>
    <row r="167" spans="1:29" outlineLevel="2" x14ac:dyDescent="0.2">
      <c r="A167" s="471" t="s">
        <v>279</v>
      </c>
      <c r="B167" s="430" t="s">
        <v>9</v>
      </c>
      <c r="C167" s="430" t="s">
        <v>38</v>
      </c>
      <c r="D167" s="430" t="s">
        <v>302</v>
      </c>
      <c r="E167" s="430" t="s">
        <v>303</v>
      </c>
      <c r="F167" s="430" t="s">
        <v>304</v>
      </c>
      <c r="G167" s="472">
        <v>6</v>
      </c>
      <c r="H167" s="430" t="s">
        <v>13</v>
      </c>
      <c r="I167" s="430" t="s">
        <v>629</v>
      </c>
      <c r="J167" s="446">
        <v>1</v>
      </c>
      <c r="K167" s="446">
        <v>13.5</v>
      </c>
      <c r="L167" s="447">
        <v>4.5</v>
      </c>
      <c r="M167" s="455">
        <f t="shared" si="41"/>
        <v>7.5</v>
      </c>
      <c r="N167" s="456">
        <f t="shared" si="42"/>
        <v>2.5</v>
      </c>
      <c r="O167" s="425">
        <v>0</v>
      </c>
      <c r="P167" s="450">
        <v>0</v>
      </c>
      <c r="Q167" s="451">
        <v>0</v>
      </c>
      <c r="R167" s="425">
        <v>136</v>
      </c>
      <c r="S167" s="450">
        <v>3</v>
      </c>
      <c r="T167" s="451">
        <v>8</v>
      </c>
      <c r="U167" s="473">
        <f t="shared" si="43"/>
        <v>76.5</v>
      </c>
      <c r="V167" s="453">
        <f t="shared" si="44"/>
        <v>0</v>
      </c>
      <c r="W167" s="451">
        <f t="shared" si="45"/>
        <v>76.5</v>
      </c>
      <c r="X167" s="474">
        <f t="shared" si="46"/>
        <v>76.5</v>
      </c>
      <c r="AC167" s="3"/>
    </row>
    <row r="168" spans="1:29" outlineLevel="2" x14ac:dyDescent="0.2">
      <c r="A168" s="471" t="s">
        <v>279</v>
      </c>
      <c r="B168" s="430" t="s">
        <v>9</v>
      </c>
      <c r="C168" s="430" t="s">
        <v>38</v>
      </c>
      <c r="D168" s="430" t="s">
        <v>87</v>
      </c>
      <c r="E168" s="430" t="s">
        <v>88</v>
      </c>
      <c r="F168" s="430" t="s">
        <v>89</v>
      </c>
      <c r="G168" s="472">
        <v>6</v>
      </c>
      <c r="H168" s="430" t="s">
        <v>13</v>
      </c>
      <c r="I168" s="430" t="s">
        <v>629</v>
      </c>
      <c r="J168" s="446">
        <v>0.25</v>
      </c>
      <c r="K168" s="446">
        <f>9*J168</f>
        <v>2.25</v>
      </c>
      <c r="L168" s="447">
        <f>9*J168</f>
        <v>2.25</v>
      </c>
      <c r="M168" s="455">
        <f t="shared" si="41"/>
        <v>1.25</v>
      </c>
      <c r="N168" s="456">
        <f t="shared" si="42"/>
        <v>1.25</v>
      </c>
      <c r="O168" s="425">
        <v>0</v>
      </c>
      <c r="P168" s="450">
        <v>0</v>
      </c>
      <c r="Q168" s="451">
        <v>0</v>
      </c>
      <c r="R168" s="425">
        <v>100</v>
      </c>
      <c r="S168" s="450">
        <v>2</v>
      </c>
      <c r="T168" s="451">
        <v>5</v>
      </c>
      <c r="U168" s="473">
        <f t="shared" si="43"/>
        <v>15.75</v>
      </c>
      <c r="V168" s="453">
        <f t="shared" si="44"/>
        <v>0</v>
      </c>
      <c r="W168" s="451">
        <f t="shared" si="45"/>
        <v>15.75</v>
      </c>
      <c r="X168" s="474">
        <f t="shared" si="46"/>
        <v>15.75</v>
      </c>
      <c r="AC168" s="3"/>
    </row>
    <row r="169" spans="1:29" outlineLevel="2" x14ac:dyDescent="0.2">
      <c r="A169" s="471" t="s">
        <v>279</v>
      </c>
      <c r="B169" s="430" t="s">
        <v>9</v>
      </c>
      <c r="C169" s="430" t="s">
        <v>8</v>
      </c>
      <c r="D169" s="430" t="s">
        <v>23</v>
      </c>
      <c r="E169" s="430" t="s">
        <v>5</v>
      </c>
      <c r="F169" s="430" t="s">
        <v>6</v>
      </c>
      <c r="G169" s="472">
        <v>24</v>
      </c>
      <c r="H169" s="430" t="s">
        <v>7</v>
      </c>
      <c r="I169" s="430" t="s">
        <v>623</v>
      </c>
      <c r="J169" s="446">
        <v>1</v>
      </c>
      <c r="K169" s="446">
        <f>$Z$14</f>
        <v>0.4</v>
      </c>
      <c r="L169" s="447">
        <v>0</v>
      </c>
      <c r="M169" s="455">
        <f t="shared" si="41"/>
        <v>5.5555555555555552E-2</v>
      </c>
      <c r="N169" s="456">
        <f t="shared" si="42"/>
        <v>0</v>
      </c>
      <c r="O169" s="425">
        <v>2</v>
      </c>
      <c r="P169" s="450">
        <f>O169</f>
        <v>2</v>
      </c>
      <c r="Q169" s="451">
        <v>0</v>
      </c>
      <c r="R169" s="425">
        <v>3</v>
      </c>
      <c r="S169" s="450">
        <f>R169</f>
        <v>3</v>
      </c>
      <c r="T169" s="451">
        <v>0</v>
      </c>
      <c r="U169" s="473">
        <f t="shared" si="43"/>
        <v>2</v>
      </c>
      <c r="V169" s="453">
        <f t="shared" si="44"/>
        <v>0.8</v>
      </c>
      <c r="W169" s="451">
        <f t="shared" si="45"/>
        <v>1.2000000000000002</v>
      </c>
      <c r="X169" s="474">
        <f t="shared" si="46"/>
        <v>2</v>
      </c>
      <c r="AC169" s="3"/>
    </row>
    <row r="170" spans="1:29" outlineLevel="2" x14ac:dyDescent="0.2">
      <c r="A170" s="471" t="s">
        <v>279</v>
      </c>
      <c r="B170" s="430" t="s">
        <v>9</v>
      </c>
      <c r="C170" s="430" t="s">
        <v>98</v>
      </c>
      <c r="D170" s="430" t="s">
        <v>305</v>
      </c>
      <c r="E170" s="430" t="s">
        <v>306</v>
      </c>
      <c r="F170" s="430" t="s">
        <v>307</v>
      </c>
      <c r="G170" s="472">
        <v>6</v>
      </c>
      <c r="H170" s="430" t="s">
        <v>97</v>
      </c>
      <c r="I170" s="430" t="s">
        <v>630</v>
      </c>
      <c r="J170" s="446">
        <v>1</v>
      </c>
      <c r="K170" s="446">
        <f>(9+$Z$18)*J170</f>
        <v>13.5</v>
      </c>
      <c r="L170" s="447">
        <v>4.5</v>
      </c>
      <c r="M170" s="455">
        <f t="shared" si="41"/>
        <v>7.5</v>
      </c>
      <c r="N170" s="456">
        <f t="shared" si="42"/>
        <v>2.5</v>
      </c>
      <c r="O170" s="425">
        <v>16</v>
      </c>
      <c r="P170" s="450">
        <v>0.5</v>
      </c>
      <c r="Q170" s="451">
        <v>1</v>
      </c>
      <c r="R170" s="425">
        <v>0</v>
      </c>
      <c r="S170" s="450">
        <v>0</v>
      </c>
      <c r="T170" s="451">
        <v>0</v>
      </c>
      <c r="U170" s="473">
        <f t="shared" si="43"/>
        <v>11.25</v>
      </c>
      <c r="V170" s="453">
        <f t="shared" si="44"/>
        <v>11.25</v>
      </c>
      <c r="W170" s="451">
        <f t="shared" si="45"/>
        <v>0</v>
      </c>
      <c r="X170" s="474">
        <f t="shared" si="46"/>
        <v>11.25</v>
      </c>
      <c r="AC170" s="3"/>
    </row>
    <row r="171" spans="1:29" outlineLevel="2" x14ac:dyDescent="0.2">
      <c r="A171" s="471" t="s">
        <v>279</v>
      </c>
      <c r="B171" s="430" t="s">
        <v>3</v>
      </c>
      <c r="C171" s="430" t="s">
        <v>98</v>
      </c>
      <c r="D171" s="430" t="s">
        <v>305</v>
      </c>
      <c r="E171" s="430" t="s">
        <v>306</v>
      </c>
      <c r="F171" s="430" t="s">
        <v>307</v>
      </c>
      <c r="G171" s="472">
        <v>6</v>
      </c>
      <c r="H171" s="430" t="s">
        <v>97</v>
      </c>
      <c r="I171" s="430" t="s">
        <v>630</v>
      </c>
      <c r="J171" s="446">
        <v>1</v>
      </c>
      <c r="K171" s="446">
        <f>(9+$Z$18)*J171</f>
        <v>13.5</v>
      </c>
      <c r="L171" s="447">
        <v>4.5</v>
      </c>
      <c r="M171" s="455">
        <f t="shared" si="41"/>
        <v>7.5</v>
      </c>
      <c r="N171" s="456">
        <f t="shared" si="42"/>
        <v>2.5</v>
      </c>
      <c r="O171" s="425">
        <v>16</v>
      </c>
      <c r="P171" s="450">
        <v>0.5</v>
      </c>
      <c r="Q171" s="451">
        <v>1</v>
      </c>
      <c r="R171" s="425">
        <v>0</v>
      </c>
      <c r="S171" s="450">
        <v>0</v>
      </c>
      <c r="T171" s="451">
        <v>0</v>
      </c>
      <c r="U171" s="473">
        <f t="shared" si="43"/>
        <v>11.25</v>
      </c>
      <c r="V171" s="453">
        <f t="shared" si="44"/>
        <v>11.25</v>
      </c>
      <c r="W171" s="451">
        <f t="shared" si="45"/>
        <v>0</v>
      </c>
      <c r="X171" s="474">
        <f t="shared" si="46"/>
        <v>11.25</v>
      </c>
      <c r="AC171" s="3"/>
    </row>
    <row r="172" spans="1:29" outlineLevel="2" x14ac:dyDescent="0.2">
      <c r="A172" s="471" t="s">
        <v>279</v>
      </c>
      <c r="B172" s="430" t="s">
        <v>70</v>
      </c>
      <c r="C172" s="430" t="s">
        <v>43</v>
      </c>
      <c r="D172" s="430" t="s">
        <v>308</v>
      </c>
      <c r="E172" s="430" t="s">
        <v>309</v>
      </c>
      <c r="F172" s="430" t="s">
        <v>310</v>
      </c>
      <c r="G172" s="472">
        <v>5</v>
      </c>
      <c r="H172" s="430" t="s">
        <v>151</v>
      </c>
      <c r="I172" s="430" t="s">
        <v>629</v>
      </c>
      <c r="J172" s="446">
        <v>1</v>
      </c>
      <c r="K172" s="446">
        <v>9</v>
      </c>
      <c r="L172" s="447">
        <v>4.5</v>
      </c>
      <c r="M172" s="455">
        <f t="shared" si="41"/>
        <v>6</v>
      </c>
      <c r="N172" s="456">
        <f t="shared" si="42"/>
        <v>3</v>
      </c>
      <c r="O172" s="425">
        <v>20</v>
      </c>
      <c r="P172" s="450">
        <v>1</v>
      </c>
      <c r="Q172" s="451">
        <v>2</v>
      </c>
      <c r="R172" s="425">
        <v>0</v>
      </c>
      <c r="S172" s="450">
        <v>0</v>
      </c>
      <c r="T172" s="451">
        <v>0</v>
      </c>
      <c r="U172" s="473">
        <f t="shared" si="43"/>
        <v>18</v>
      </c>
      <c r="V172" s="453">
        <f t="shared" si="44"/>
        <v>18</v>
      </c>
      <c r="W172" s="451">
        <f t="shared" si="45"/>
        <v>0</v>
      </c>
      <c r="X172" s="474">
        <f t="shared" si="46"/>
        <v>18</v>
      </c>
      <c r="AC172" s="3"/>
    </row>
    <row r="173" spans="1:29" outlineLevel="2" x14ac:dyDescent="0.2">
      <c r="A173" s="471" t="s">
        <v>279</v>
      </c>
      <c r="B173" s="430" t="s">
        <v>70</v>
      </c>
      <c r="C173" s="430" t="s">
        <v>18</v>
      </c>
      <c r="D173" s="430" t="s">
        <v>158</v>
      </c>
      <c r="E173" s="430" t="s">
        <v>159</v>
      </c>
      <c r="F173" s="430" t="s">
        <v>160</v>
      </c>
      <c r="G173" s="472">
        <v>15</v>
      </c>
      <c r="H173" s="430" t="s">
        <v>7</v>
      </c>
      <c r="I173" s="430" t="s">
        <v>624</v>
      </c>
      <c r="J173" s="446">
        <v>1</v>
      </c>
      <c r="K173" s="446">
        <f>$Z$20</f>
        <v>0.4</v>
      </c>
      <c r="L173" s="447">
        <v>0</v>
      </c>
      <c r="M173" s="455">
        <f t="shared" si="41"/>
        <v>8.8888888888888878E-2</v>
      </c>
      <c r="N173" s="456">
        <f t="shared" si="42"/>
        <v>0</v>
      </c>
      <c r="O173" s="425">
        <v>1</v>
      </c>
      <c r="P173" s="450">
        <f>O173</f>
        <v>1</v>
      </c>
      <c r="Q173" s="451">
        <v>0</v>
      </c>
      <c r="R173" s="425">
        <v>0</v>
      </c>
      <c r="S173" s="450">
        <f>R173</f>
        <v>0</v>
      </c>
      <c r="T173" s="451">
        <v>0</v>
      </c>
      <c r="U173" s="473">
        <f t="shared" si="43"/>
        <v>0.4</v>
      </c>
      <c r="V173" s="453">
        <f t="shared" si="44"/>
        <v>0.4</v>
      </c>
      <c r="W173" s="451">
        <f t="shared" si="45"/>
        <v>0</v>
      </c>
      <c r="X173" s="474">
        <f t="shared" si="46"/>
        <v>0.4</v>
      </c>
      <c r="AC173" s="3"/>
    </row>
    <row r="174" spans="1:29" outlineLevel="2" x14ac:dyDescent="0.2">
      <c r="A174" s="471" t="s">
        <v>279</v>
      </c>
      <c r="B174" s="430" t="s">
        <v>70</v>
      </c>
      <c r="C174" s="430" t="s">
        <v>43</v>
      </c>
      <c r="D174" s="430" t="s">
        <v>273</v>
      </c>
      <c r="E174" s="430" t="s">
        <v>274</v>
      </c>
      <c r="F174" s="430" t="s">
        <v>275</v>
      </c>
      <c r="G174" s="472">
        <v>5</v>
      </c>
      <c r="H174" s="430" t="s">
        <v>28</v>
      </c>
      <c r="I174" s="430" t="s">
        <v>630</v>
      </c>
      <c r="J174" s="446">
        <v>1</v>
      </c>
      <c r="K174" s="446">
        <v>9</v>
      </c>
      <c r="L174" s="447">
        <v>4.5</v>
      </c>
      <c r="M174" s="455">
        <f t="shared" si="41"/>
        <v>6</v>
      </c>
      <c r="N174" s="456">
        <f t="shared" si="42"/>
        <v>3</v>
      </c>
      <c r="O174" s="425">
        <v>20</v>
      </c>
      <c r="P174" s="450">
        <v>1</v>
      </c>
      <c r="Q174" s="451">
        <v>1</v>
      </c>
      <c r="R174" s="425">
        <v>0</v>
      </c>
      <c r="S174" s="450">
        <v>0</v>
      </c>
      <c r="T174" s="451">
        <v>0</v>
      </c>
      <c r="U174" s="473">
        <f t="shared" si="43"/>
        <v>13.5</v>
      </c>
      <c r="V174" s="453">
        <f t="shared" si="44"/>
        <v>13.5</v>
      </c>
      <c r="W174" s="451">
        <f t="shared" si="45"/>
        <v>0</v>
      </c>
      <c r="X174" s="474">
        <f t="shared" si="46"/>
        <v>13.5</v>
      </c>
      <c r="AC174" s="3"/>
    </row>
    <row r="175" spans="1:29" outlineLevel="2" x14ac:dyDescent="0.2">
      <c r="A175" s="443" t="s">
        <v>279</v>
      </c>
      <c r="B175" s="430" t="s">
        <v>3</v>
      </c>
      <c r="C175" s="430" t="s">
        <v>8</v>
      </c>
      <c r="D175" s="430" t="s">
        <v>29</v>
      </c>
      <c r="E175" s="430" t="s">
        <v>30</v>
      </c>
      <c r="F175" s="430" t="s">
        <v>31</v>
      </c>
      <c r="G175" s="472">
        <v>12</v>
      </c>
      <c r="H175" s="430" t="s">
        <v>32</v>
      </c>
      <c r="I175" s="430" t="s">
        <v>630</v>
      </c>
      <c r="J175" s="446">
        <v>1</v>
      </c>
      <c r="K175" s="446">
        <f>$Z$15</f>
        <v>0.06</v>
      </c>
      <c r="L175" s="447">
        <v>0</v>
      </c>
      <c r="M175" s="455">
        <f t="shared" si="41"/>
        <v>1.6666666666666666E-2</v>
      </c>
      <c r="N175" s="456">
        <f t="shared" si="42"/>
        <v>0</v>
      </c>
      <c r="O175" s="425">
        <v>0</v>
      </c>
      <c r="P175" s="450">
        <f>O175</f>
        <v>0</v>
      </c>
      <c r="Q175" s="451">
        <v>0</v>
      </c>
      <c r="R175" s="425">
        <v>5</v>
      </c>
      <c r="S175" s="450">
        <f>R175</f>
        <v>5</v>
      </c>
      <c r="T175" s="451">
        <v>0</v>
      </c>
      <c r="U175" s="473">
        <f t="shared" si="43"/>
        <v>0.3</v>
      </c>
      <c r="V175" s="453">
        <f t="shared" si="44"/>
        <v>0</v>
      </c>
      <c r="W175" s="451">
        <f t="shared" si="45"/>
        <v>0.3</v>
      </c>
      <c r="X175" s="474">
        <f t="shared" si="46"/>
        <v>0.3</v>
      </c>
      <c r="AC175" s="3"/>
    </row>
    <row r="176" spans="1:29" outlineLevel="1" x14ac:dyDescent="0.2">
      <c r="A176" s="443" t="s">
        <v>732</v>
      </c>
      <c r="B176" s="430"/>
      <c r="C176" s="430"/>
      <c r="D176" s="430"/>
      <c r="E176" s="430"/>
      <c r="F176" s="430"/>
      <c r="G176" s="472"/>
      <c r="H176" s="430"/>
      <c r="I176" s="430"/>
      <c r="J176" s="446"/>
      <c r="K176" s="446"/>
      <c r="L176" s="447"/>
      <c r="M176" s="455"/>
      <c r="N176" s="456"/>
      <c r="O176" s="425"/>
      <c r="P176" s="450"/>
      <c r="Q176" s="451"/>
      <c r="R176" s="425"/>
      <c r="S176" s="450"/>
      <c r="T176" s="451"/>
      <c r="U176" s="473"/>
      <c r="V176" s="453"/>
      <c r="W176" s="451"/>
      <c r="X176" s="474">
        <f>SUBTOTAL(9,X155:X175)</f>
        <v>481.55</v>
      </c>
      <c r="AC176" s="3"/>
    </row>
    <row r="177" spans="1:29" outlineLevel="2" x14ac:dyDescent="0.2">
      <c r="A177" s="471" t="s">
        <v>311</v>
      </c>
      <c r="B177" s="430" t="s">
        <v>9</v>
      </c>
      <c r="C177" s="430" t="s">
        <v>43</v>
      </c>
      <c r="D177" s="430" t="s">
        <v>231</v>
      </c>
      <c r="E177" s="430" t="s">
        <v>232</v>
      </c>
      <c r="F177" s="430" t="s">
        <v>233</v>
      </c>
      <c r="G177" s="472">
        <v>6</v>
      </c>
      <c r="H177" s="430" t="s">
        <v>234</v>
      </c>
      <c r="I177" s="430" t="s">
        <v>629</v>
      </c>
      <c r="J177" s="446">
        <v>0.28920000000000001</v>
      </c>
      <c r="K177" s="446">
        <f>J177*13.5</f>
        <v>3.9042000000000003</v>
      </c>
      <c r="L177" s="447">
        <f>J177*4.5</f>
        <v>1.3014000000000001</v>
      </c>
      <c r="M177" s="455">
        <f t="shared" ref="M177:M186" si="47">K177*10/3/G177</f>
        <v>2.169</v>
      </c>
      <c r="N177" s="456">
        <f t="shared" ref="N177:N186" si="48">L177*10/3/G177</f>
        <v>0.72299999999999998</v>
      </c>
      <c r="O177" s="425">
        <v>100</v>
      </c>
      <c r="P177" s="450">
        <v>2</v>
      </c>
      <c r="Q177" s="451">
        <v>5</v>
      </c>
      <c r="R177" s="425">
        <v>10</v>
      </c>
      <c r="S177" s="450">
        <v>0.33</v>
      </c>
      <c r="T177" s="451">
        <v>0.5</v>
      </c>
      <c r="U177" s="473">
        <f t="shared" ref="U177:U186" si="49">K177*(P177+S177)+L177*(Q177+T177)</f>
        <v>16.254486</v>
      </c>
      <c r="V177" s="453">
        <f t="shared" ref="V177:V186" si="50">K177*P177+L177*Q177</f>
        <v>14.3154</v>
      </c>
      <c r="W177" s="451">
        <f t="shared" ref="W177:W186" si="51">K177*S177+L177*T177</f>
        <v>1.9390860000000003</v>
      </c>
      <c r="X177" s="474">
        <f t="shared" ref="X177:X186" si="52">U177</f>
        <v>16.254486</v>
      </c>
      <c r="AC177" s="3"/>
    </row>
    <row r="178" spans="1:29" outlineLevel="2" x14ac:dyDescent="0.2">
      <c r="A178" s="471" t="s">
        <v>311</v>
      </c>
      <c r="B178" s="430" t="s">
        <v>75</v>
      </c>
      <c r="C178" s="430" t="s">
        <v>43</v>
      </c>
      <c r="D178" s="430" t="s">
        <v>231</v>
      </c>
      <c r="E178" s="430" t="s">
        <v>232</v>
      </c>
      <c r="F178" s="430" t="s">
        <v>233</v>
      </c>
      <c r="G178" s="472">
        <v>6</v>
      </c>
      <c r="H178" s="430" t="s">
        <v>234</v>
      </c>
      <c r="I178" s="430" t="s">
        <v>629</v>
      </c>
      <c r="J178" s="446">
        <v>0.28920000000000001</v>
      </c>
      <c r="K178" s="446">
        <f>J178*13.5</f>
        <v>3.9042000000000003</v>
      </c>
      <c r="L178" s="447">
        <f>J178*4.5</f>
        <v>1.3014000000000001</v>
      </c>
      <c r="M178" s="455">
        <f t="shared" si="47"/>
        <v>2.169</v>
      </c>
      <c r="N178" s="456">
        <f t="shared" si="48"/>
        <v>0.72299999999999998</v>
      </c>
      <c r="O178" s="425">
        <v>40</v>
      </c>
      <c r="P178" s="450">
        <v>1</v>
      </c>
      <c r="Q178" s="451">
        <v>2</v>
      </c>
      <c r="R178" s="425">
        <v>10</v>
      </c>
      <c r="S178" s="450">
        <v>0.17</v>
      </c>
      <c r="T178" s="451">
        <v>0.5</v>
      </c>
      <c r="U178" s="473">
        <f t="shared" si="49"/>
        <v>7.8214140000000008</v>
      </c>
      <c r="V178" s="453">
        <f t="shared" si="50"/>
        <v>6.5070000000000006</v>
      </c>
      <c r="W178" s="451">
        <f t="shared" si="51"/>
        <v>1.3144140000000002</v>
      </c>
      <c r="X178" s="474">
        <f t="shared" si="52"/>
        <v>7.8214140000000008</v>
      </c>
      <c r="AC178" s="3"/>
    </row>
    <row r="179" spans="1:29" outlineLevel="2" x14ac:dyDescent="0.2">
      <c r="A179" s="471" t="s">
        <v>311</v>
      </c>
      <c r="B179" s="430" t="s">
        <v>80</v>
      </c>
      <c r="C179" s="430" t="s">
        <v>43</v>
      </c>
      <c r="D179" s="430" t="s">
        <v>231</v>
      </c>
      <c r="E179" s="430" t="s">
        <v>232</v>
      </c>
      <c r="F179" s="430" t="s">
        <v>233</v>
      </c>
      <c r="G179" s="472">
        <v>6</v>
      </c>
      <c r="H179" s="430" t="s">
        <v>234</v>
      </c>
      <c r="I179" s="430" t="s">
        <v>629</v>
      </c>
      <c r="J179" s="446">
        <v>0.28920000000000001</v>
      </c>
      <c r="K179" s="446">
        <f>J179*13.5</f>
        <v>3.9042000000000003</v>
      </c>
      <c r="L179" s="447">
        <f>J179*4.5</f>
        <v>1.3014000000000001</v>
      </c>
      <c r="M179" s="455">
        <f t="shared" si="47"/>
        <v>2.169</v>
      </c>
      <c r="N179" s="456">
        <f t="shared" si="48"/>
        <v>0.72299999999999998</v>
      </c>
      <c r="O179" s="425">
        <v>40</v>
      </c>
      <c r="P179" s="450">
        <v>1</v>
      </c>
      <c r="Q179" s="451">
        <v>2</v>
      </c>
      <c r="R179" s="425">
        <v>10</v>
      </c>
      <c r="S179" s="450">
        <v>0.17</v>
      </c>
      <c r="T179" s="451">
        <v>0.5</v>
      </c>
      <c r="U179" s="473">
        <f t="shared" si="49"/>
        <v>7.8214140000000008</v>
      </c>
      <c r="V179" s="453">
        <f t="shared" si="50"/>
        <v>6.5070000000000006</v>
      </c>
      <c r="W179" s="451">
        <f t="shared" si="51"/>
        <v>1.3144140000000002</v>
      </c>
      <c r="X179" s="474">
        <f t="shared" si="52"/>
        <v>7.8214140000000008</v>
      </c>
      <c r="AC179" s="3"/>
    </row>
    <row r="180" spans="1:29" outlineLevel="2" x14ac:dyDescent="0.2">
      <c r="A180" s="471" t="s">
        <v>311</v>
      </c>
      <c r="B180" s="430" t="s">
        <v>3</v>
      </c>
      <c r="C180" s="430" t="s">
        <v>43</v>
      </c>
      <c r="D180" s="430" t="s">
        <v>231</v>
      </c>
      <c r="E180" s="430" t="s">
        <v>232</v>
      </c>
      <c r="F180" s="430" t="s">
        <v>233</v>
      </c>
      <c r="G180" s="472">
        <v>6</v>
      </c>
      <c r="H180" s="430" t="s">
        <v>234</v>
      </c>
      <c r="I180" s="430" t="s">
        <v>629</v>
      </c>
      <c r="J180" s="446">
        <v>0.28920000000000001</v>
      </c>
      <c r="K180" s="446">
        <f>J180*13.5</f>
        <v>3.9042000000000003</v>
      </c>
      <c r="L180" s="447">
        <f>J180*4.5</f>
        <v>1.3014000000000001</v>
      </c>
      <c r="M180" s="455">
        <f t="shared" si="47"/>
        <v>2.169</v>
      </c>
      <c r="N180" s="456">
        <f t="shared" si="48"/>
        <v>0.72299999999999998</v>
      </c>
      <c r="O180" s="425">
        <v>60</v>
      </c>
      <c r="P180" s="450">
        <v>1</v>
      </c>
      <c r="Q180" s="451">
        <v>3</v>
      </c>
      <c r="R180" s="425">
        <v>10</v>
      </c>
      <c r="S180" s="450">
        <v>0.33</v>
      </c>
      <c r="T180" s="451">
        <v>0.5</v>
      </c>
      <c r="U180" s="473">
        <f t="shared" si="49"/>
        <v>9.7474860000000003</v>
      </c>
      <c r="V180" s="453">
        <f t="shared" si="50"/>
        <v>7.8084000000000007</v>
      </c>
      <c r="W180" s="451">
        <f t="shared" si="51"/>
        <v>1.9390860000000003</v>
      </c>
      <c r="X180" s="474">
        <f t="shared" si="52"/>
        <v>9.7474860000000003</v>
      </c>
      <c r="AC180" s="3"/>
    </row>
    <row r="181" spans="1:29" outlineLevel="2" x14ac:dyDescent="0.2">
      <c r="A181" s="471" t="s">
        <v>311</v>
      </c>
      <c r="B181" s="430" t="s">
        <v>9</v>
      </c>
      <c r="C181" s="430" t="s">
        <v>43</v>
      </c>
      <c r="D181" s="430" t="s">
        <v>312</v>
      </c>
      <c r="E181" s="430" t="s">
        <v>313</v>
      </c>
      <c r="F181" s="430" t="s">
        <v>314</v>
      </c>
      <c r="G181" s="472">
        <v>6</v>
      </c>
      <c r="H181" s="430" t="s">
        <v>42</v>
      </c>
      <c r="I181" s="430" t="s">
        <v>629</v>
      </c>
      <c r="J181" s="446">
        <v>1</v>
      </c>
      <c r="K181" s="446">
        <v>9</v>
      </c>
      <c r="L181" s="447">
        <v>9</v>
      </c>
      <c r="M181" s="455">
        <f t="shared" si="47"/>
        <v>5</v>
      </c>
      <c r="N181" s="456">
        <f t="shared" si="48"/>
        <v>5</v>
      </c>
      <c r="O181" s="425">
        <v>100</v>
      </c>
      <c r="P181" s="450">
        <v>2</v>
      </c>
      <c r="Q181" s="451">
        <v>5</v>
      </c>
      <c r="R181" s="425">
        <v>40</v>
      </c>
      <c r="S181" s="450">
        <v>1</v>
      </c>
      <c r="T181" s="451">
        <v>2</v>
      </c>
      <c r="U181" s="473">
        <f t="shared" si="49"/>
        <v>90</v>
      </c>
      <c r="V181" s="453">
        <f t="shared" si="50"/>
        <v>63</v>
      </c>
      <c r="W181" s="451">
        <f t="shared" si="51"/>
        <v>27</v>
      </c>
      <c r="X181" s="474">
        <f t="shared" si="52"/>
        <v>90</v>
      </c>
      <c r="AC181" s="3"/>
    </row>
    <row r="182" spans="1:29" outlineLevel="2" x14ac:dyDescent="0.2">
      <c r="A182" s="471" t="s">
        <v>311</v>
      </c>
      <c r="B182" s="430" t="s">
        <v>75</v>
      </c>
      <c r="C182" s="430" t="s">
        <v>43</v>
      </c>
      <c r="D182" s="430" t="s">
        <v>312</v>
      </c>
      <c r="E182" s="430" t="s">
        <v>313</v>
      </c>
      <c r="F182" s="430" t="s">
        <v>314</v>
      </c>
      <c r="G182" s="472">
        <v>6</v>
      </c>
      <c r="H182" s="430" t="s">
        <v>42</v>
      </c>
      <c r="I182" s="430" t="s">
        <v>629</v>
      </c>
      <c r="J182" s="446">
        <v>1</v>
      </c>
      <c r="K182" s="446">
        <v>9</v>
      </c>
      <c r="L182" s="447">
        <v>9</v>
      </c>
      <c r="M182" s="455">
        <f t="shared" si="47"/>
        <v>5</v>
      </c>
      <c r="N182" s="456">
        <f t="shared" si="48"/>
        <v>5</v>
      </c>
      <c r="O182" s="425">
        <v>40</v>
      </c>
      <c r="P182" s="450">
        <v>1</v>
      </c>
      <c r="Q182" s="451">
        <v>2</v>
      </c>
      <c r="R182" s="425">
        <v>20</v>
      </c>
      <c r="S182" s="450">
        <v>0.25</v>
      </c>
      <c r="T182" s="451">
        <v>1</v>
      </c>
      <c r="U182" s="473">
        <f t="shared" si="49"/>
        <v>38.25</v>
      </c>
      <c r="V182" s="453">
        <f t="shared" si="50"/>
        <v>27</v>
      </c>
      <c r="W182" s="451">
        <f t="shared" si="51"/>
        <v>11.25</v>
      </c>
      <c r="X182" s="474">
        <f t="shared" si="52"/>
        <v>38.25</v>
      </c>
      <c r="AC182" s="3"/>
    </row>
    <row r="183" spans="1:29" outlineLevel="2" x14ac:dyDescent="0.2">
      <c r="A183" s="471" t="s">
        <v>311</v>
      </c>
      <c r="B183" s="430" t="s">
        <v>80</v>
      </c>
      <c r="C183" s="430" t="s">
        <v>43</v>
      </c>
      <c r="D183" s="430" t="s">
        <v>312</v>
      </c>
      <c r="E183" s="430" t="s">
        <v>313</v>
      </c>
      <c r="F183" s="430" t="s">
        <v>314</v>
      </c>
      <c r="G183" s="472">
        <v>6</v>
      </c>
      <c r="H183" s="430" t="s">
        <v>42</v>
      </c>
      <c r="I183" s="430" t="s">
        <v>629</v>
      </c>
      <c r="J183" s="446">
        <v>1</v>
      </c>
      <c r="K183" s="446">
        <v>9</v>
      </c>
      <c r="L183" s="447">
        <v>9</v>
      </c>
      <c r="M183" s="455">
        <f t="shared" si="47"/>
        <v>5</v>
      </c>
      <c r="N183" s="456">
        <f t="shared" si="48"/>
        <v>5</v>
      </c>
      <c r="O183" s="425">
        <v>20</v>
      </c>
      <c r="P183" s="450">
        <v>1</v>
      </c>
      <c r="Q183" s="451">
        <v>2</v>
      </c>
      <c r="R183" s="425">
        <v>20</v>
      </c>
      <c r="S183" s="450">
        <v>0.25</v>
      </c>
      <c r="T183" s="451">
        <v>1</v>
      </c>
      <c r="U183" s="473">
        <f t="shared" si="49"/>
        <v>38.25</v>
      </c>
      <c r="V183" s="453">
        <f t="shared" si="50"/>
        <v>27</v>
      </c>
      <c r="W183" s="451">
        <f t="shared" si="51"/>
        <v>11.25</v>
      </c>
      <c r="X183" s="474">
        <f t="shared" si="52"/>
        <v>38.25</v>
      </c>
      <c r="AC183" s="3"/>
    </row>
    <row r="184" spans="1:29" outlineLevel="2" x14ac:dyDescent="0.2">
      <c r="A184" s="471" t="s">
        <v>311</v>
      </c>
      <c r="B184" s="430" t="s">
        <v>3</v>
      </c>
      <c r="C184" s="430" t="s">
        <v>43</v>
      </c>
      <c r="D184" s="430" t="s">
        <v>312</v>
      </c>
      <c r="E184" s="430" t="s">
        <v>313</v>
      </c>
      <c r="F184" s="430" t="s">
        <v>314</v>
      </c>
      <c r="G184" s="472">
        <v>6</v>
      </c>
      <c r="H184" s="430" t="s">
        <v>42</v>
      </c>
      <c r="I184" s="430" t="s">
        <v>629</v>
      </c>
      <c r="J184" s="446">
        <v>1</v>
      </c>
      <c r="K184" s="446">
        <v>9</v>
      </c>
      <c r="L184" s="447">
        <v>9</v>
      </c>
      <c r="M184" s="455">
        <f t="shared" si="47"/>
        <v>5</v>
      </c>
      <c r="N184" s="456">
        <f t="shared" si="48"/>
        <v>5</v>
      </c>
      <c r="O184" s="425">
        <v>60</v>
      </c>
      <c r="P184" s="450">
        <v>1</v>
      </c>
      <c r="Q184" s="451">
        <v>3</v>
      </c>
      <c r="R184" s="425">
        <v>20</v>
      </c>
      <c r="S184" s="450">
        <v>0.5</v>
      </c>
      <c r="T184" s="451">
        <v>1</v>
      </c>
      <c r="U184" s="473">
        <f t="shared" si="49"/>
        <v>49.5</v>
      </c>
      <c r="V184" s="453">
        <f t="shared" si="50"/>
        <v>36</v>
      </c>
      <c r="W184" s="451">
        <f t="shared" si="51"/>
        <v>13.5</v>
      </c>
      <c r="X184" s="474">
        <f t="shared" si="52"/>
        <v>49.5</v>
      </c>
      <c r="Y184" s="50">
        <v>54</v>
      </c>
      <c r="AC184" s="3"/>
    </row>
    <row r="185" spans="1:29" outlineLevel="2" x14ac:dyDescent="0.2">
      <c r="A185" s="443" t="s">
        <v>311</v>
      </c>
      <c r="B185" s="430" t="s">
        <v>3</v>
      </c>
      <c r="C185" s="430" t="s">
        <v>8</v>
      </c>
      <c r="D185" s="430" t="s">
        <v>4</v>
      </c>
      <c r="E185" s="430" t="s">
        <v>5</v>
      </c>
      <c r="F185" s="430" t="s">
        <v>6</v>
      </c>
      <c r="G185" s="472">
        <v>24</v>
      </c>
      <c r="H185" s="430" t="s">
        <v>7</v>
      </c>
      <c r="I185" s="430" t="s">
        <v>623</v>
      </c>
      <c r="J185" s="446">
        <v>1</v>
      </c>
      <c r="K185" s="446">
        <f>$Z$14</f>
        <v>0.4</v>
      </c>
      <c r="L185" s="447">
        <v>0</v>
      </c>
      <c r="M185" s="455">
        <f t="shared" si="47"/>
        <v>5.5555555555555552E-2</v>
      </c>
      <c r="N185" s="456">
        <f t="shared" si="48"/>
        <v>0</v>
      </c>
      <c r="O185" s="425">
        <v>3</v>
      </c>
      <c r="P185" s="450">
        <f>O185</f>
        <v>3</v>
      </c>
      <c r="Q185" s="451">
        <v>0</v>
      </c>
      <c r="R185" s="425">
        <v>6</v>
      </c>
      <c r="S185" s="450">
        <f>R185</f>
        <v>6</v>
      </c>
      <c r="T185" s="451">
        <v>0</v>
      </c>
      <c r="U185" s="473">
        <f t="shared" si="49"/>
        <v>3.6</v>
      </c>
      <c r="V185" s="453">
        <f t="shared" si="50"/>
        <v>1.2000000000000002</v>
      </c>
      <c r="W185" s="451">
        <f t="shared" si="51"/>
        <v>2.4000000000000004</v>
      </c>
      <c r="X185" s="474">
        <f t="shared" si="52"/>
        <v>3.6</v>
      </c>
      <c r="AC185" s="3"/>
    </row>
    <row r="186" spans="1:29" outlineLevel="2" x14ac:dyDescent="0.2">
      <c r="A186" s="443" t="s">
        <v>311</v>
      </c>
      <c r="B186" s="430" t="s">
        <v>24</v>
      </c>
      <c r="C186" s="430" t="s">
        <v>8</v>
      </c>
      <c r="D186" s="430" t="s">
        <v>25</v>
      </c>
      <c r="E186" s="430" t="s">
        <v>26</v>
      </c>
      <c r="F186" s="430" t="s">
        <v>27</v>
      </c>
      <c r="G186" s="472">
        <v>6</v>
      </c>
      <c r="H186" s="430" t="s">
        <v>28</v>
      </c>
      <c r="I186" s="430" t="s">
        <v>630</v>
      </c>
      <c r="J186" s="446">
        <v>0</v>
      </c>
      <c r="K186" s="446">
        <f>21*J186</f>
        <v>0</v>
      </c>
      <c r="L186" s="447">
        <v>4</v>
      </c>
      <c r="M186" s="455">
        <f t="shared" si="47"/>
        <v>0</v>
      </c>
      <c r="N186" s="456">
        <f t="shared" si="48"/>
        <v>2.2222222222222223</v>
      </c>
      <c r="O186" s="425">
        <v>0</v>
      </c>
      <c r="P186" s="450">
        <v>0</v>
      </c>
      <c r="Q186" s="451">
        <v>0</v>
      </c>
      <c r="R186" s="425">
        <v>30</v>
      </c>
      <c r="S186" s="450">
        <v>1</v>
      </c>
      <c r="T186" s="451">
        <v>1</v>
      </c>
      <c r="U186" s="473">
        <f t="shared" si="49"/>
        <v>4</v>
      </c>
      <c r="V186" s="453">
        <f t="shared" si="50"/>
        <v>0</v>
      </c>
      <c r="W186" s="451">
        <f t="shared" si="51"/>
        <v>4</v>
      </c>
      <c r="X186" s="474">
        <f t="shared" si="52"/>
        <v>4</v>
      </c>
      <c r="AC186" s="3"/>
    </row>
    <row r="187" spans="1:29" outlineLevel="1" x14ac:dyDescent="0.2">
      <c r="A187" s="443" t="s">
        <v>570</v>
      </c>
      <c r="B187" s="430"/>
      <c r="C187" s="430"/>
      <c r="D187" s="430"/>
      <c r="E187" s="430"/>
      <c r="F187" s="430"/>
      <c r="G187" s="472"/>
      <c r="H187" s="430"/>
      <c r="I187" s="430"/>
      <c r="J187" s="446"/>
      <c r="K187" s="446"/>
      <c r="L187" s="447"/>
      <c r="M187" s="455"/>
      <c r="N187" s="456"/>
      <c r="O187" s="425"/>
      <c r="P187" s="450"/>
      <c r="Q187" s="451"/>
      <c r="R187" s="425"/>
      <c r="S187" s="450"/>
      <c r="T187" s="451"/>
      <c r="U187" s="473"/>
      <c r="V187" s="453"/>
      <c r="W187" s="451"/>
      <c r="X187" s="474">
        <f>SUBTOTAL(9,X177:X186)</f>
        <v>265.24480000000005</v>
      </c>
      <c r="AC187" s="3"/>
    </row>
    <row r="188" spans="1:29" outlineLevel="2" x14ac:dyDescent="0.2">
      <c r="A188" s="443" t="s">
        <v>315</v>
      </c>
      <c r="B188" s="430" t="s">
        <v>587</v>
      </c>
      <c r="C188" s="430" t="s">
        <v>43</v>
      </c>
      <c r="D188" s="429" t="s">
        <v>636</v>
      </c>
      <c r="E188" s="430" t="s">
        <v>671</v>
      </c>
      <c r="F188" s="431" t="s">
        <v>635</v>
      </c>
      <c r="G188" s="472">
        <v>5</v>
      </c>
      <c r="H188" s="430" t="s">
        <v>588</v>
      </c>
      <c r="I188" s="430" t="s">
        <v>629</v>
      </c>
      <c r="J188" s="446">
        <v>0.5</v>
      </c>
      <c r="K188" s="446">
        <f>13.5*J188</f>
        <v>6.75</v>
      </c>
      <c r="L188" s="447">
        <v>0</v>
      </c>
      <c r="M188" s="455">
        <f t="shared" ref="M188:M226" si="53">K188*10/3/G188</f>
        <v>4.5</v>
      </c>
      <c r="N188" s="456">
        <f t="shared" ref="N188:N226" si="54">L188*10/3/G188</f>
        <v>0</v>
      </c>
      <c r="O188" s="425">
        <v>10</v>
      </c>
      <c r="P188" s="450">
        <v>1</v>
      </c>
      <c r="Q188" s="451">
        <v>0</v>
      </c>
      <c r="R188" s="425">
        <v>0</v>
      </c>
      <c r="S188" s="450">
        <v>0</v>
      </c>
      <c r="T188" s="451">
        <v>0</v>
      </c>
      <c r="U188" s="473">
        <f t="shared" ref="U188:U226" si="55">K188*(P188+S188)+L188*(Q188+T188)</f>
        <v>6.75</v>
      </c>
      <c r="V188" s="453">
        <f t="shared" ref="V188:V226" si="56">K188*P188+L188*Q188</f>
        <v>6.75</v>
      </c>
      <c r="W188" s="451">
        <f t="shared" ref="W188:W226" si="57">K188*S188+L188*T188</f>
        <v>0</v>
      </c>
      <c r="X188" s="474">
        <f t="shared" ref="X188:X226" si="58">U188</f>
        <v>6.75</v>
      </c>
      <c r="AC188" s="3"/>
    </row>
    <row r="189" spans="1:29" outlineLevel="2" x14ac:dyDescent="0.2">
      <c r="A189" s="443" t="s">
        <v>315</v>
      </c>
      <c r="B189" s="430" t="s">
        <v>587</v>
      </c>
      <c r="C189" s="478" t="s">
        <v>43</v>
      </c>
      <c r="D189" s="429" t="s">
        <v>637</v>
      </c>
      <c r="E189" s="430" t="s">
        <v>673</v>
      </c>
      <c r="F189" s="431" t="s">
        <v>638</v>
      </c>
      <c r="G189" s="472">
        <v>5</v>
      </c>
      <c r="H189" s="430" t="s">
        <v>588</v>
      </c>
      <c r="I189" s="430" t="s">
        <v>629</v>
      </c>
      <c r="J189" s="446">
        <v>0.5</v>
      </c>
      <c r="K189" s="446">
        <f>13.5*J189</f>
        <v>6.75</v>
      </c>
      <c r="L189" s="447">
        <v>0</v>
      </c>
      <c r="M189" s="455">
        <f t="shared" si="53"/>
        <v>4.5</v>
      </c>
      <c r="N189" s="456">
        <f t="shared" si="54"/>
        <v>0</v>
      </c>
      <c r="O189" s="425">
        <v>10</v>
      </c>
      <c r="P189" s="450">
        <v>1</v>
      </c>
      <c r="Q189" s="451">
        <v>0</v>
      </c>
      <c r="R189" s="425">
        <v>0</v>
      </c>
      <c r="S189" s="450">
        <v>0</v>
      </c>
      <c r="T189" s="451">
        <v>0</v>
      </c>
      <c r="U189" s="473">
        <f t="shared" si="55"/>
        <v>6.75</v>
      </c>
      <c r="V189" s="453">
        <f t="shared" si="56"/>
        <v>6.75</v>
      </c>
      <c r="W189" s="451">
        <f t="shared" si="57"/>
        <v>0</v>
      </c>
      <c r="X189" s="474">
        <f t="shared" si="58"/>
        <v>6.75</v>
      </c>
      <c r="AC189" s="3"/>
    </row>
    <row r="190" spans="1:29" outlineLevel="2" x14ac:dyDescent="0.2">
      <c r="A190" s="443" t="s">
        <v>315</v>
      </c>
      <c r="B190" s="430" t="s">
        <v>587</v>
      </c>
      <c r="C190" s="478" t="s">
        <v>43</v>
      </c>
      <c r="D190" s="429" t="s">
        <v>640</v>
      </c>
      <c r="E190" s="430" t="s">
        <v>674</v>
      </c>
      <c r="F190" s="431" t="s">
        <v>639</v>
      </c>
      <c r="G190" s="472">
        <v>5</v>
      </c>
      <c r="H190" s="430" t="s">
        <v>588</v>
      </c>
      <c r="I190" s="430" t="s">
        <v>629</v>
      </c>
      <c r="J190" s="446">
        <v>0.5</v>
      </c>
      <c r="K190" s="446">
        <f>13.5*J190</f>
        <v>6.75</v>
      </c>
      <c r="L190" s="447">
        <v>0</v>
      </c>
      <c r="M190" s="455">
        <f t="shared" si="53"/>
        <v>4.5</v>
      </c>
      <c r="N190" s="456">
        <f t="shared" si="54"/>
        <v>0</v>
      </c>
      <c r="O190" s="425">
        <v>10</v>
      </c>
      <c r="P190" s="450">
        <v>1</v>
      </c>
      <c r="Q190" s="451">
        <v>0</v>
      </c>
      <c r="R190" s="425">
        <v>0</v>
      </c>
      <c r="S190" s="450">
        <v>0</v>
      </c>
      <c r="T190" s="451">
        <v>0</v>
      </c>
      <c r="U190" s="473">
        <f t="shared" si="55"/>
        <v>6.75</v>
      </c>
      <c r="V190" s="453">
        <f t="shared" si="56"/>
        <v>6.75</v>
      </c>
      <c r="W190" s="451">
        <f t="shared" si="57"/>
        <v>0</v>
      </c>
      <c r="X190" s="474">
        <f t="shared" si="58"/>
        <v>6.75</v>
      </c>
      <c r="AC190" s="3"/>
    </row>
    <row r="191" spans="1:29" outlineLevel="2" x14ac:dyDescent="0.2">
      <c r="A191" s="478" t="s">
        <v>315</v>
      </c>
      <c r="B191" s="430" t="s">
        <v>587</v>
      </c>
      <c r="C191" s="478" t="s">
        <v>14</v>
      </c>
      <c r="D191" s="429" t="s">
        <v>653</v>
      </c>
      <c r="E191" s="430" t="s">
        <v>159</v>
      </c>
      <c r="F191" s="431" t="s">
        <v>160</v>
      </c>
      <c r="G191" s="472">
        <v>15</v>
      </c>
      <c r="H191" s="430" t="s">
        <v>151</v>
      </c>
      <c r="I191" s="430" t="s">
        <v>624</v>
      </c>
      <c r="J191" s="446">
        <v>1</v>
      </c>
      <c r="K191" s="446">
        <f>$Z$73</f>
        <v>0.4</v>
      </c>
      <c r="L191" s="447">
        <v>0</v>
      </c>
      <c r="M191" s="455">
        <f t="shared" si="53"/>
        <v>8.8888888888888878E-2</v>
      </c>
      <c r="N191" s="456">
        <f t="shared" si="54"/>
        <v>0</v>
      </c>
      <c r="O191" s="425">
        <v>0</v>
      </c>
      <c r="P191" s="450">
        <v>0</v>
      </c>
      <c r="Q191" s="451">
        <v>0</v>
      </c>
      <c r="R191" s="425">
        <v>3</v>
      </c>
      <c r="S191" s="450">
        <f>R191</f>
        <v>3</v>
      </c>
      <c r="T191" s="451">
        <v>0</v>
      </c>
      <c r="U191" s="473">
        <f t="shared" si="55"/>
        <v>1.2000000000000002</v>
      </c>
      <c r="V191" s="453">
        <f t="shared" si="56"/>
        <v>0</v>
      </c>
      <c r="W191" s="451">
        <f t="shared" si="57"/>
        <v>1.2000000000000002</v>
      </c>
      <c r="X191" s="474">
        <f t="shared" si="58"/>
        <v>1.2000000000000002</v>
      </c>
      <c r="Y191" s="51"/>
      <c r="Z191" s="51"/>
      <c r="AA191" s="214"/>
      <c r="AC191" s="3"/>
    </row>
    <row r="192" spans="1:29" outlineLevel="2" x14ac:dyDescent="0.2">
      <c r="A192" s="478" t="s">
        <v>315</v>
      </c>
      <c r="B192" s="430" t="s">
        <v>587</v>
      </c>
      <c r="C192" s="478" t="s">
        <v>43</v>
      </c>
      <c r="D192" s="429" t="s">
        <v>642</v>
      </c>
      <c r="E192" s="430" t="s">
        <v>675</v>
      </c>
      <c r="F192" s="431" t="s">
        <v>641</v>
      </c>
      <c r="G192" s="462">
        <v>5</v>
      </c>
      <c r="H192" s="458" t="s">
        <v>13</v>
      </c>
      <c r="I192" s="458" t="s">
        <v>629</v>
      </c>
      <c r="J192" s="463">
        <v>1</v>
      </c>
      <c r="K192" s="463">
        <f>13.5*J192</f>
        <v>13.5</v>
      </c>
      <c r="L192" s="464">
        <v>0</v>
      </c>
      <c r="M192" s="448">
        <f>K192*10/3/G192</f>
        <v>9</v>
      </c>
      <c r="N192" s="449">
        <f>L192*10/3/G192</f>
        <v>0</v>
      </c>
      <c r="O192" s="465">
        <v>10</v>
      </c>
      <c r="P192" s="466">
        <v>1</v>
      </c>
      <c r="Q192" s="467">
        <v>0</v>
      </c>
      <c r="R192" s="465">
        <v>0</v>
      </c>
      <c r="S192" s="466">
        <v>0</v>
      </c>
      <c r="T192" s="467">
        <v>0</v>
      </c>
      <c r="U192" s="497">
        <f>K192*(P192+S192)+L192*(Q192+T192)</f>
        <v>13.5</v>
      </c>
      <c r="V192" s="469">
        <f>K192*P192+L192*Q192</f>
        <v>13.5</v>
      </c>
      <c r="W192" s="467">
        <f>K192*S192+L192*T192</f>
        <v>0</v>
      </c>
      <c r="X192" s="498">
        <f>U192</f>
        <v>13.5</v>
      </c>
      <c r="AC192" s="3"/>
    </row>
    <row r="193" spans="1:29" outlineLevel="2" x14ac:dyDescent="0.2">
      <c r="A193" s="443" t="s">
        <v>315</v>
      </c>
      <c r="B193" s="430" t="s">
        <v>587</v>
      </c>
      <c r="C193" s="478" t="s">
        <v>14</v>
      </c>
      <c r="D193" s="429" t="s">
        <v>648</v>
      </c>
      <c r="E193" s="430" t="s">
        <v>678</v>
      </c>
      <c r="F193" s="431" t="s">
        <v>647</v>
      </c>
      <c r="G193" s="472">
        <v>5</v>
      </c>
      <c r="H193" s="430" t="s">
        <v>13</v>
      </c>
      <c r="I193" s="430" t="s">
        <v>629</v>
      </c>
      <c r="J193" s="446">
        <v>1</v>
      </c>
      <c r="K193" s="446">
        <f>13.5*J193</f>
        <v>13.5</v>
      </c>
      <c r="L193" s="447">
        <v>0</v>
      </c>
      <c r="M193" s="455">
        <f t="shared" si="53"/>
        <v>9</v>
      </c>
      <c r="N193" s="456">
        <f t="shared" si="54"/>
        <v>0</v>
      </c>
      <c r="O193" s="425">
        <v>0</v>
      </c>
      <c r="P193" s="450">
        <v>0</v>
      </c>
      <c r="Q193" s="451">
        <v>0</v>
      </c>
      <c r="R193" s="425">
        <v>10</v>
      </c>
      <c r="S193" s="450">
        <v>1</v>
      </c>
      <c r="T193" s="451">
        <v>0</v>
      </c>
      <c r="U193" s="473">
        <f t="shared" si="55"/>
        <v>13.5</v>
      </c>
      <c r="V193" s="453">
        <f t="shared" si="56"/>
        <v>0</v>
      </c>
      <c r="W193" s="451">
        <f t="shared" si="57"/>
        <v>13.5</v>
      </c>
      <c r="X193" s="474">
        <f t="shared" si="58"/>
        <v>13.5</v>
      </c>
      <c r="Y193" s="51"/>
      <c r="Z193" s="51"/>
      <c r="AA193" s="214"/>
      <c r="AC193" s="3"/>
    </row>
    <row r="194" spans="1:29" outlineLevel="2" x14ac:dyDescent="0.2">
      <c r="A194" s="443" t="s">
        <v>315</v>
      </c>
      <c r="B194" s="430" t="s">
        <v>587</v>
      </c>
      <c r="C194" s="478" t="s">
        <v>43</v>
      </c>
      <c r="D194" s="429" t="s">
        <v>646</v>
      </c>
      <c r="E194" s="430" t="s">
        <v>677</v>
      </c>
      <c r="F194" s="431" t="s">
        <v>645</v>
      </c>
      <c r="G194" s="472">
        <v>5</v>
      </c>
      <c r="H194" s="430" t="s">
        <v>13</v>
      </c>
      <c r="I194" s="430" t="s">
        <v>629</v>
      </c>
      <c r="J194" s="446">
        <v>0.5</v>
      </c>
      <c r="K194" s="446">
        <f>13.5*J194</f>
        <v>6.75</v>
      </c>
      <c r="L194" s="447">
        <v>0</v>
      </c>
      <c r="M194" s="455">
        <f t="shared" si="53"/>
        <v>4.5</v>
      </c>
      <c r="N194" s="456">
        <f t="shared" si="54"/>
        <v>0</v>
      </c>
      <c r="O194" s="425">
        <v>10</v>
      </c>
      <c r="P194" s="450">
        <v>1</v>
      </c>
      <c r="Q194" s="451">
        <v>0</v>
      </c>
      <c r="R194" s="425">
        <v>0</v>
      </c>
      <c r="S194" s="450">
        <v>0</v>
      </c>
      <c r="T194" s="451">
        <v>0</v>
      </c>
      <c r="U194" s="473">
        <f t="shared" si="55"/>
        <v>6.75</v>
      </c>
      <c r="V194" s="453">
        <f t="shared" si="56"/>
        <v>6.75</v>
      </c>
      <c r="W194" s="451">
        <f t="shared" si="57"/>
        <v>0</v>
      </c>
      <c r="X194" s="474">
        <f t="shared" si="58"/>
        <v>6.75</v>
      </c>
      <c r="AC194" s="3"/>
    </row>
    <row r="195" spans="1:29" outlineLevel="2" x14ac:dyDescent="0.2">
      <c r="A195" s="478" t="s">
        <v>315</v>
      </c>
      <c r="B195" s="430" t="s">
        <v>587</v>
      </c>
      <c r="C195" s="478" t="s">
        <v>14</v>
      </c>
      <c r="D195" s="429" t="s">
        <v>652</v>
      </c>
      <c r="E195" s="430" t="s">
        <v>680</v>
      </c>
      <c r="F195" s="431" t="s">
        <v>651</v>
      </c>
      <c r="G195" s="472">
        <v>5</v>
      </c>
      <c r="H195" s="430" t="s">
        <v>13</v>
      </c>
      <c r="I195" s="430" t="s">
        <v>629</v>
      </c>
      <c r="J195" s="446">
        <v>0.5</v>
      </c>
      <c r="K195" s="446">
        <f>13.5*J195</f>
        <v>6.75</v>
      </c>
      <c r="L195" s="447">
        <v>0</v>
      </c>
      <c r="M195" s="455">
        <f t="shared" si="53"/>
        <v>4.5</v>
      </c>
      <c r="N195" s="456">
        <f t="shared" si="54"/>
        <v>0</v>
      </c>
      <c r="O195" s="425">
        <v>0</v>
      </c>
      <c r="P195" s="450">
        <v>0</v>
      </c>
      <c r="Q195" s="451">
        <v>0</v>
      </c>
      <c r="R195" s="425">
        <v>10</v>
      </c>
      <c r="S195" s="450">
        <v>1</v>
      </c>
      <c r="T195" s="451">
        <v>0</v>
      </c>
      <c r="U195" s="473">
        <f t="shared" si="55"/>
        <v>6.75</v>
      </c>
      <c r="V195" s="453">
        <f t="shared" si="56"/>
        <v>0</v>
      </c>
      <c r="W195" s="451">
        <f t="shared" si="57"/>
        <v>6.75</v>
      </c>
      <c r="X195" s="474">
        <f t="shared" si="58"/>
        <v>6.75</v>
      </c>
      <c r="AC195" s="3"/>
    </row>
    <row r="196" spans="1:29" outlineLevel="2" x14ac:dyDescent="0.2">
      <c r="A196" s="430" t="s">
        <v>315</v>
      </c>
      <c r="B196" s="430" t="s">
        <v>9</v>
      </c>
      <c r="C196" s="430" t="s">
        <v>14</v>
      </c>
      <c r="D196" s="430" t="s">
        <v>316</v>
      </c>
      <c r="E196" s="430" t="s">
        <v>317</v>
      </c>
      <c r="F196" s="430" t="s">
        <v>318</v>
      </c>
      <c r="G196" s="472">
        <v>6</v>
      </c>
      <c r="H196" s="430" t="s">
        <v>42</v>
      </c>
      <c r="I196" s="430" t="s">
        <v>629</v>
      </c>
      <c r="J196" s="446">
        <v>1</v>
      </c>
      <c r="K196" s="446">
        <v>9</v>
      </c>
      <c r="L196" s="447">
        <v>9</v>
      </c>
      <c r="M196" s="455">
        <f t="shared" si="53"/>
        <v>5</v>
      </c>
      <c r="N196" s="456">
        <f t="shared" si="54"/>
        <v>5</v>
      </c>
      <c r="O196" s="425">
        <v>30</v>
      </c>
      <c r="P196" s="450">
        <v>0.8</v>
      </c>
      <c r="Q196" s="451">
        <v>1.5</v>
      </c>
      <c r="R196" s="425">
        <v>60</v>
      </c>
      <c r="S196" s="450">
        <v>1</v>
      </c>
      <c r="T196" s="451">
        <v>3</v>
      </c>
      <c r="U196" s="473">
        <f t="shared" si="55"/>
        <v>56.7</v>
      </c>
      <c r="V196" s="453">
        <f t="shared" si="56"/>
        <v>20.7</v>
      </c>
      <c r="W196" s="451">
        <f t="shared" si="57"/>
        <v>36</v>
      </c>
      <c r="X196" s="474">
        <f t="shared" si="58"/>
        <v>56.7</v>
      </c>
      <c r="AC196" s="3"/>
    </row>
    <row r="197" spans="1:29" outlineLevel="2" x14ac:dyDescent="0.2">
      <c r="A197" s="430" t="s">
        <v>315</v>
      </c>
      <c r="B197" s="430" t="s">
        <v>75</v>
      </c>
      <c r="C197" s="430" t="s">
        <v>14</v>
      </c>
      <c r="D197" s="430" t="s">
        <v>316</v>
      </c>
      <c r="E197" s="430" t="s">
        <v>317</v>
      </c>
      <c r="F197" s="430" t="s">
        <v>318</v>
      </c>
      <c r="G197" s="472">
        <v>6</v>
      </c>
      <c r="H197" s="430" t="s">
        <v>42</v>
      </c>
      <c r="I197" s="430" t="s">
        <v>629</v>
      </c>
      <c r="J197" s="446">
        <v>1</v>
      </c>
      <c r="K197" s="446">
        <v>9</v>
      </c>
      <c r="L197" s="447">
        <v>9</v>
      </c>
      <c r="M197" s="455">
        <f t="shared" si="53"/>
        <v>5</v>
      </c>
      <c r="N197" s="456">
        <f t="shared" si="54"/>
        <v>5</v>
      </c>
      <c r="O197" s="425">
        <v>10</v>
      </c>
      <c r="P197" s="450">
        <v>0.4</v>
      </c>
      <c r="Q197" s="451">
        <v>0.5</v>
      </c>
      <c r="R197" s="425">
        <v>40</v>
      </c>
      <c r="S197" s="450">
        <v>1</v>
      </c>
      <c r="T197" s="451">
        <v>2</v>
      </c>
      <c r="U197" s="473">
        <f t="shared" si="55"/>
        <v>35.1</v>
      </c>
      <c r="V197" s="453">
        <f t="shared" si="56"/>
        <v>8.1</v>
      </c>
      <c r="W197" s="451">
        <f t="shared" si="57"/>
        <v>27</v>
      </c>
      <c r="X197" s="474">
        <f t="shared" si="58"/>
        <v>35.1</v>
      </c>
      <c r="AC197" s="3"/>
    </row>
    <row r="198" spans="1:29" outlineLevel="2" x14ac:dyDescent="0.2">
      <c r="A198" s="430" t="s">
        <v>315</v>
      </c>
      <c r="B198" s="430" t="s">
        <v>80</v>
      </c>
      <c r="C198" s="430" t="s">
        <v>14</v>
      </c>
      <c r="D198" s="430" t="s">
        <v>316</v>
      </c>
      <c r="E198" s="430" t="s">
        <v>317</v>
      </c>
      <c r="F198" s="430" t="s">
        <v>318</v>
      </c>
      <c r="G198" s="472">
        <v>6</v>
      </c>
      <c r="H198" s="430" t="s">
        <v>42</v>
      </c>
      <c r="I198" s="430" t="s">
        <v>629</v>
      </c>
      <c r="J198" s="446">
        <v>1</v>
      </c>
      <c r="K198" s="446">
        <v>9</v>
      </c>
      <c r="L198" s="447">
        <v>9</v>
      </c>
      <c r="M198" s="455">
        <f t="shared" si="53"/>
        <v>5</v>
      </c>
      <c r="N198" s="456">
        <f t="shared" si="54"/>
        <v>5</v>
      </c>
      <c r="O198" s="425">
        <v>10</v>
      </c>
      <c r="P198" s="450">
        <v>0.4</v>
      </c>
      <c r="Q198" s="451">
        <v>0.5</v>
      </c>
      <c r="R198" s="425">
        <v>40</v>
      </c>
      <c r="S198" s="450">
        <v>1</v>
      </c>
      <c r="T198" s="451">
        <v>2</v>
      </c>
      <c r="U198" s="473">
        <f t="shared" si="55"/>
        <v>35.1</v>
      </c>
      <c r="V198" s="453">
        <f t="shared" si="56"/>
        <v>8.1</v>
      </c>
      <c r="W198" s="451">
        <f t="shared" si="57"/>
        <v>27</v>
      </c>
      <c r="X198" s="474">
        <f t="shared" si="58"/>
        <v>35.1</v>
      </c>
      <c r="AC198" s="3"/>
    </row>
    <row r="199" spans="1:29" outlineLevel="2" x14ac:dyDescent="0.2">
      <c r="A199" s="430" t="s">
        <v>315</v>
      </c>
      <c r="B199" s="430" t="s">
        <v>3</v>
      </c>
      <c r="C199" s="430" t="s">
        <v>14</v>
      </c>
      <c r="D199" s="430" t="s">
        <v>316</v>
      </c>
      <c r="E199" s="430" t="s">
        <v>317</v>
      </c>
      <c r="F199" s="430" t="s">
        <v>318</v>
      </c>
      <c r="G199" s="472">
        <v>6</v>
      </c>
      <c r="H199" s="430" t="s">
        <v>42</v>
      </c>
      <c r="I199" s="430" t="s">
        <v>629</v>
      </c>
      <c r="J199" s="446">
        <v>1</v>
      </c>
      <c r="K199" s="446">
        <v>9</v>
      </c>
      <c r="L199" s="447">
        <v>9</v>
      </c>
      <c r="M199" s="455">
        <f t="shared" si="53"/>
        <v>5</v>
      </c>
      <c r="N199" s="456">
        <f t="shared" si="54"/>
        <v>5</v>
      </c>
      <c r="O199" s="425">
        <v>30</v>
      </c>
      <c r="P199" s="450">
        <v>0.4</v>
      </c>
      <c r="Q199" s="451">
        <v>1.5</v>
      </c>
      <c r="R199" s="425">
        <v>60</v>
      </c>
      <c r="S199" s="450">
        <v>1</v>
      </c>
      <c r="T199" s="451">
        <v>3</v>
      </c>
      <c r="U199" s="473">
        <f t="shared" si="55"/>
        <v>53.1</v>
      </c>
      <c r="V199" s="453">
        <f t="shared" si="56"/>
        <v>17.100000000000001</v>
      </c>
      <c r="W199" s="451">
        <f t="shared" si="57"/>
        <v>36</v>
      </c>
      <c r="X199" s="474">
        <f t="shared" si="58"/>
        <v>53.1</v>
      </c>
      <c r="AC199" s="3"/>
    </row>
    <row r="200" spans="1:29" outlineLevel="2" x14ac:dyDescent="0.2">
      <c r="A200" s="430" t="s">
        <v>315</v>
      </c>
      <c r="B200" s="430" t="s">
        <v>9</v>
      </c>
      <c r="C200" s="430" t="s">
        <v>38</v>
      </c>
      <c r="D200" s="430" t="s">
        <v>177</v>
      </c>
      <c r="E200" s="430" t="s">
        <v>178</v>
      </c>
      <c r="F200" s="430" t="s">
        <v>179</v>
      </c>
      <c r="G200" s="472">
        <v>6</v>
      </c>
      <c r="H200" s="430" t="s">
        <v>79</v>
      </c>
      <c r="I200" s="430" t="s">
        <v>629</v>
      </c>
      <c r="J200" s="446">
        <v>0.75</v>
      </c>
      <c r="K200" s="446">
        <f>9*J200</f>
        <v>6.75</v>
      </c>
      <c r="L200" s="447">
        <f>9*J200</f>
        <v>6.75</v>
      </c>
      <c r="M200" s="455">
        <f t="shared" si="53"/>
        <v>3.75</v>
      </c>
      <c r="N200" s="456">
        <f t="shared" si="54"/>
        <v>3.75</v>
      </c>
      <c r="O200" s="425">
        <v>0</v>
      </c>
      <c r="P200" s="450">
        <v>0</v>
      </c>
      <c r="Q200" s="451">
        <v>0</v>
      </c>
      <c r="R200" s="425">
        <v>100</v>
      </c>
      <c r="S200" s="450">
        <v>2</v>
      </c>
      <c r="T200" s="451">
        <v>5</v>
      </c>
      <c r="U200" s="473">
        <f t="shared" si="55"/>
        <v>47.25</v>
      </c>
      <c r="V200" s="453">
        <f t="shared" si="56"/>
        <v>0</v>
      </c>
      <c r="W200" s="451">
        <f t="shared" si="57"/>
        <v>47.25</v>
      </c>
      <c r="X200" s="474">
        <f t="shared" si="58"/>
        <v>47.25</v>
      </c>
      <c r="Z200" s="56"/>
      <c r="AA200" s="81"/>
      <c r="AC200" s="3"/>
    </row>
    <row r="201" spans="1:29" outlineLevel="2" x14ac:dyDescent="0.2">
      <c r="A201" s="430" t="s">
        <v>315</v>
      </c>
      <c r="B201" s="430" t="s">
        <v>75</v>
      </c>
      <c r="C201" s="430" t="s">
        <v>98</v>
      </c>
      <c r="D201" s="430" t="s">
        <v>177</v>
      </c>
      <c r="E201" s="430" t="s">
        <v>178</v>
      </c>
      <c r="F201" s="430" t="s">
        <v>179</v>
      </c>
      <c r="G201" s="472">
        <v>6</v>
      </c>
      <c r="H201" s="430" t="s">
        <v>79</v>
      </c>
      <c r="I201" s="430" t="s">
        <v>629</v>
      </c>
      <c r="J201" s="446">
        <v>0.75</v>
      </c>
      <c r="K201" s="446">
        <f>9*J201</f>
        <v>6.75</v>
      </c>
      <c r="L201" s="447">
        <f>9*J201</f>
        <v>6.75</v>
      </c>
      <c r="M201" s="455">
        <f t="shared" si="53"/>
        <v>3.75</v>
      </c>
      <c r="N201" s="456">
        <f t="shared" si="54"/>
        <v>3.75</v>
      </c>
      <c r="O201" s="425">
        <v>22</v>
      </c>
      <c r="P201" s="450">
        <v>0.5</v>
      </c>
      <c r="Q201" s="451">
        <v>1.5</v>
      </c>
      <c r="R201" s="425">
        <v>0</v>
      </c>
      <c r="S201" s="450">
        <v>0</v>
      </c>
      <c r="T201" s="451">
        <v>0</v>
      </c>
      <c r="U201" s="473">
        <f t="shared" si="55"/>
        <v>13.5</v>
      </c>
      <c r="V201" s="453">
        <f t="shared" si="56"/>
        <v>13.5</v>
      </c>
      <c r="W201" s="451">
        <f t="shared" si="57"/>
        <v>0</v>
      </c>
      <c r="X201" s="474">
        <f t="shared" si="58"/>
        <v>13.5</v>
      </c>
      <c r="AC201" s="3"/>
    </row>
    <row r="202" spans="1:29" outlineLevel="2" x14ac:dyDescent="0.2">
      <c r="A202" s="430" t="s">
        <v>315</v>
      </c>
      <c r="B202" s="430" t="s">
        <v>80</v>
      </c>
      <c r="C202" s="430" t="s">
        <v>98</v>
      </c>
      <c r="D202" s="430" t="s">
        <v>177</v>
      </c>
      <c r="E202" s="430" t="s">
        <v>178</v>
      </c>
      <c r="F202" s="430" t="s">
        <v>179</v>
      </c>
      <c r="G202" s="472">
        <v>6</v>
      </c>
      <c r="H202" s="430" t="s">
        <v>79</v>
      </c>
      <c r="I202" s="430" t="s">
        <v>629</v>
      </c>
      <c r="J202" s="446">
        <v>0.75</v>
      </c>
      <c r="K202" s="446">
        <f>9*J202</f>
        <v>6.75</v>
      </c>
      <c r="L202" s="447">
        <f>9*J202</f>
        <v>6.75</v>
      </c>
      <c r="M202" s="455">
        <f t="shared" si="53"/>
        <v>3.75</v>
      </c>
      <c r="N202" s="456">
        <f t="shared" si="54"/>
        <v>3.75</v>
      </c>
      <c r="O202" s="425">
        <v>20</v>
      </c>
      <c r="P202" s="450">
        <v>0.5</v>
      </c>
      <c r="Q202" s="451">
        <v>1.5</v>
      </c>
      <c r="R202" s="425">
        <v>0</v>
      </c>
      <c r="S202" s="450">
        <v>0</v>
      </c>
      <c r="T202" s="451">
        <v>0</v>
      </c>
      <c r="U202" s="473">
        <f t="shared" si="55"/>
        <v>13.5</v>
      </c>
      <c r="V202" s="453">
        <f t="shared" si="56"/>
        <v>13.5</v>
      </c>
      <c r="W202" s="451">
        <f t="shared" si="57"/>
        <v>0</v>
      </c>
      <c r="X202" s="474">
        <f t="shared" si="58"/>
        <v>13.5</v>
      </c>
      <c r="AC202" s="3"/>
    </row>
    <row r="203" spans="1:29" outlineLevel="2" x14ac:dyDescent="0.2">
      <c r="A203" s="430" t="s">
        <v>315</v>
      </c>
      <c r="B203" s="430" t="s">
        <v>3</v>
      </c>
      <c r="C203" s="430" t="s">
        <v>98</v>
      </c>
      <c r="D203" s="430" t="s">
        <v>177</v>
      </c>
      <c r="E203" s="430" t="s">
        <v>178</v>
      </c>
      <c r="F203" s="430" t="s">
        <v>179</v>
      </c>
      <c r="G203" s="472">
        <v>6</v>
      </c>
      <c r="H203" s="430" t="s">
        <v>79</v>
      </c>
      <c r="I203" s="430" t="s">
        <v>629</v>
      </c>
      <c r="J203" s="446">
        <v>0.75</v>
      </c>
      <c r="K203" s="446">
        <f>9*J203</f>
        <v>6.75</v>
      </c>
      <c r="L203" s="447">
        <f>9*J203</f>
        <v>6.75</v>
      </c>
      <c r="M203" s="455">
        <f t="shared" si="53"/>
        <v>3.75</v>
      </c>
      <c r="N203" s="456">
        <f t="shared" si="54"/>
        <v>3.75</v>
      </c>
      <c r="O203" s="425">
        <v>45</v>
      </c>
      <c r="P203" s="450">
        <v>1</v>
      </c>
      <c r="Q203" s="451">
        <v>3</v>
      </c>
      <c r="R203" s="425">
        <v>0</v>
      </c>
      <c r="S203" s="450">
        <v>0</v>
      </c>
      <c r="T203" s="451">
        <v>0</v>
      </c>
      <c r="U203" s="473">
        <f t="shared" si="55"/>
        <v>27</v>
      </c>
      <c r="V203" s="453">
        <f t="shared" si="56"/>
        <v>27</v>
      </c>
      <c r="W203" s="451">
        <f t="shared" si="57"/>
        <v>0</v>
      </c>
      <c r="X203" s="474">
        <f t="shared" si="58"/>
        <v>27</v>
      </c>
      <c r="AC203" s="3"/>
    </row>
    <row r="204" spans="1:29" outlineLevel="2" x14ac:dyDescent="0.2">
      <c r="A204" s="430" t="s">
        <v>315</v>
      </c>
      <c r="B204" s="430" t="s">
        <v>3</v>
      </c>
      <c r="C204" s="430" t="s">
        <v>22</v>
      </c>
      <c r="D204" s="430" t="s">
        <v>319</v>
      </c>
      <c r="E204" s="430" t="s">
        <v>320</v>
      </c>
      <c r="F204" s="430" t="s">
        <v>321</v>
      </c>
      <c r="G204" s="472">
        <v>6</v>
      </c>
      <c r="H204" s="430" t="s">
        <v>13</v>
      </c>
      <c r="I204" s="430" t="s">
        <v>629</v>
      </c>
      <c r="J204" s="446">
        <v>1</v>
      </c>
      <c r="K204" s="446">
        <v>9</v>
      </c>
      <c r="L204" s="447">
        <v>9</v>
      </c>
      <c r="M204" s="455">
        <f t="shared" si="53"/>
        <v>5</v>
      </c>
      <c r="N204" s="456">
        <f t="shared" si="54"/>
        <v>5</v>
      </c>
      <c r="O204" s="425">
        <v>80</v>
      </c>
      <c r="P204" s="450">
        <v>2</v>
      </c>
      <c r="Q204" s="451">
        <v>4</v>
      </c>
      <c r="R204" s="425">
        <v>0</v>
      </c>
      <c r="S204" s="450">
        <v>0</v>
      </c>
      <c r="T204" s="451">
        <v>0</v>
      </c>
      <c r="U204" s="473">
        <f t="shared" si="55"/>
        <v>54</v>
      </c>
      <c r="V204" s="453">
        <f t="shared" si="56"/>
        <v>54</v>
      </c>
      <c r="W204" s="451">
        <f t="shared" si="57"/>
        <v>0</v>
      </c>
      <c r="X204" s="474">
        <f t="shared" si="58"/>
        <v>54</v>
      </c>
      <c r="AC204" s="3"/>
    </row>
    <row r="205" spans="1:29" outlineLevel="2" x14ac:dyDescent="0.2">
      <c r="A205" s="430" t="s">
        <v>315</v>
      </c>
      <c r="B205" s="430" t="s">
        <v>3</v>
      </c>
      <c r="C205" s="430" t="s">
        <v>38</v>
      </c>
      <c r="D205" s="430" t="s">
        <v>290</v>
      </c>
      <c r="E205" s="430" t="s">
        <v>291</v>
      </c>
      <c r="F205" s="430" t="s">
        <v>292</v>
      </c>
      <c r="G205" s="472">
        <v>6</v>
      </c>
      <c r="H205" s="430" t="s">
        <v>13</v>
      </c>
      <c r="I205" s="430" t="s">
        <v>629</v>
      </c>
      <c r="J205" s="446">
        <f>1/3</f>
        <v>0.33333333333333331</v>
      </c>
      <c r="K205" s="446">
        <f>9*J205</f>
        <v>3</v>
      </c>
      <c r="L205" s="447">
        <f>9*J205</f>
        <v>3</v>
      </c>
      <c r="M205" s="455">
        <f t="shared" si="53"/>
        <v>1.6666666666666667</v>
      </c>
      <c r="N205" s="456">
        <f t="shared" si="54"/>
        <v>1.6666666666666667</v>
      </c>
      <c r="O205" s="425">
        <v>0</v>
      </c>
      <c r="P205" s="450">
        <v>0</v>
      </c>
      <c r="Q205" s="451">
        <v>0</v>
      </c>
      <c r="R205" s="425">
        <v>80</v>
      </c>
      <c r="S205" s="450">
        <v>2</v>
      </c>
      <c r="T205" s="451">
        <v>4</v>
      </c>
      <c r="U205" s="473">
        <f t="shared" si="55"/>
        <v>18</v>
      </c>
      <c r="V205" s="453">
        <f t="shared" si="56"/>
        <v>0</v>
      </c>
      <c r="W205" s="451">
        <f t="shared" si="57"/>
        <v>18</v>
      </c>
      <c r="X205" s="474">
        <f t="shared" si="58"/>
        <v>18</v>
      </c>
      <c r="AC205" s="3"/>
    </row>
    <row r="206" spans="1:29" outlineLevel="2" x14ac:dyDescent="0.2">
      <c r="A206" s="478" t="s">
        <v>315</v>
      </c>
      <c r="B206" s="430" t="s">
        <v>3</v>
      </c>
      <c r="C206" s="430" t="s">
        <v>8</v>
      </c>
      <c r="D206" s="430" t="s">
        <v>4</v>
      </c>
      <c r="E206" s="430" t="s">
        <v>5</v>
      </c>
      <c r="F206" s="430" t="s">
        <v>6</v>
      </c>
      <c r="G206" s="472">
        <v>24</v>
      </c>
      <c r="H206" s="430" t="s">
        <v>7</v>
      </c>
      <c r="I206" s="430" t="s">
        <v>623</v>
      </c>
      <c r="J206" s="446">
        <v>1</v>
      </c>
      <c r="K206" s="446">
        <f>$Z$14</f>
        <v>0.4</v>
      </c>
      <c r="L206" s="447">
        <v>0</v>
      </c>
      <c r="M206" s="455">
        <f t="shared" si="53"/>
        <v>5.5555555555555552E-2</v>
      </c>
      <c r="N206" s="456">
        <f t="shared" si="54"/>
        <v>0</v>
      </c>
      <c r="O206" s="425">
        <v>3</v>
      </c>
      <c r="P206" s="450">
        <f>O206</f>
        <v>3</v>
      </c>
      <c r="Q206" s="451">
        <v>0</v>
      </c>
      <c r="R206" s="425">
        <v>8</v>
      </c>
      <c r="S206" s="450">
        <f>R206</f>
        <v>8</v>
      </c>
      <c r="T206" s="451">
        <v>0</v>
      </c>
      <c r="U206" s="473">
        <f t="shared" si="55"/>
        <v>4.4000000000000004</v>
      </c>
      <c r="V206" s="453">
        <f t="shared" si="56"/>
        <v>1.2000000000000002</v>
      </c>
      <c r="W206" s="451">
        <f t="shared" si="57"/>
        <v>3.2</v>
      </c>
      <c r="X206" s="474">
        <f t="shared" si="58"/>
        <v>4.4000000000000004</v>
      </c>
      <c r="AC206" s="3"/>
    </row>
    <row r="207" spans="1:29" ht="15.75" outlineLevel="2" x14ac:dyDescent="0.25">
      <c r="A207" s="478" t="s">
        <v>315</v>
      </c>
      <c r="B207" s="430" t="s">
        <v>3</v>
      </c>
      <c r="C207" s="495" t="s">
        <v>8</v>
      </c>
      <c r="D207" s="430" t="s">
        <v>4</v>
      </c>
      <c r="E207" s="430" t="s">
        <v>5</v>
      </c>
      <c r="F207" s="430" t="s">
        <v>6</v>
      </c>
      <c r="G207" s="445">
        <v>24</v>
      </c>
      <c r="H207" s="430" t="s">
        <v>7</v>
      </c>
      <c r="I207" s="430" t="s">
        <v>623</v>
      </c>
      <c r="J207" s="446">
        <v>1</v>
      </c>
      <c r="K207" s="446">
        <f>$Z$14</f>
        <v>0.4</v>
      </c>
      <c r="L207" s="447">
        <v>0</v>
      </c>
      <c r="M207" s="448">
        <f>K207*10/3/G207</f>
        <v>5.5555555555555552E-2</v>
      </c>
      <c r="N207" s="449">
        <f>L207*10/3/G207</f>
        <v>0</v>
      </c>
      <c r="O207" s="425">
        <v>0</v>
      </c>
      <c r="P207" s="450">
        <f>O207</f>
        <v>0</v>
      </c>
      <c r="Q207" s="451">
        <v>0</v>
      </c>
      <c r="R207" s="425">
        <v>2</v>
      </c>
      <c r="S207" s="450">
        <f>R207</f>
        <v>2</v>
      </c>
      <c r="T207" s="451">
        <v>0</v>
      </c>
      <c r="U207" s="452">
        <f>K207*(P207+S207)+L207*(Q207+T207)</f>
        <v>0.8</v>
      </c>
      <c r="V207" s="453">
        <f>K207*P207+L207*Q207</f>
        <v>0</v>
      </c>
      <c r="W207" s="451">
        <f>K207*S207+L207*T207</f>
        <v>0.8</v>
      </c>
      <c r="X207" s="454">
        <f>U207</f>
        <v>0.8</v>
      </c>
      <c r="Y207" s="164"/>
      <c r="Z207" s="163"/>
      <c r="AC207" s="3"/>
    </row>
    <row r="208" spans="1:29" outlineLevel="2" x14ac:dyDescent="0.2">
      <c r="A208" s="478" t="s">
        <v>315</v>
      </c>
      <c r="B208" s="430" t="s">
        <v>9</v>
      </c>
      <c r="C208" s="495" t="s">
        <v>14</v>
      </c>
      <c r="D208" s="430" t="s">
        <v>10</v>
      </c>
      <c r="E208" s="430" t="s">
        <v>11</v>
      </c>
      <c r="F208" s="430" t="s">
        <v>12</v>
      </c>
      <c r="G208" s="445">
        <v>6</v>
      </c>
      <c r="H208" s="430" t="s">
        <v>13</v>
      </c>
      <c r="I208" s="430" t="s">
        <v>629</v>
      </c>
      <c r="J208" s="446">
        <v>1</v>
      </c>
      <c r="K208" s="446">
        <v>13.5</v>
      </c>
      <c r="L208" s="447">
        <v>4.5</v>
      </c>
      <c r="M208" s="448">
        <f>K208*10/3/G208</f>
        <v>7.5</v>
      </c>
      <c r="N208" s="449">
        <f>L208*10/3/G208</f>
        <v>2.5</v>
      </c>
      <c r="O208" s="425">
        <v>0</v>
      </c>
      <c r="P208" s="450">
        <v>0</v>
      </c>
      <c r="Q208" s="451">
        <v>0</v>
      </c>
      <c r="R208" s="425">
        <v>100</v>
      </c>
      <c r="S208" s="450">
        <v>2</v>
      </c>
      <c r="T208" s="451">
        <v>5</v>
      </c>
      <c r="U208" s="452">
        <f>K208*(P208+S208)+L208*(Q208+T208)</f>
        <v>49.5</v>
      </c>
      <c r="V208" s="453">
        <f>K208*P208+L208*Q208</f>
        <v>0</v>
      </c>
      <c r="W208" s="451">
        <f>K208*S208+L208*T208</f>
        <v>49.5</v>
      </c>
      <c r="X208" s="454">
        <f>U208</f>
        <v>49.5</v>
      </c>
      <c r="Z208" s="27"/>
      <c r="AC208" s="3"/>
    </row>
    <row r="209" spans="1:29" outlineLevel="2" x14ac:dyDescent="0.2">
      <c r="A209" s="430" t="s">
        <v>315</v>
      </c>
      <c r="B209" s="430" t="s">
        <v>9</v>
      </c>
      <c r="C209" s="430" t="s">
        <v>18</v>
      </c>
      <c r="D209" s="430" t="s">
        <v>84</v>
      </c>
      <c r="E209" s="430" t="s">
        <v>85</v>
      </c>
      <c r="F209" s="430" t="s">
        <v>86</v>
      </c>
      <c r="G209" s="472">
        <v>6</v>
      </c>
      <c r="H209" s="430" t="s">
        <v>13</v>
      </c>
      <c r="I209" s="430" t="s">
        <v>629</v>
      </c>
      <c r="J209" s="446">
        <v>0.3</v>
      </c>
      <c r="K209" s="446">
        <f>9*J209</f>
        <v>2.6999999999999997</v>
      </c>
      <c r="L209" s="447">
        <f>9*J209</f>
        <v>2.6999999999999997</v>
      </c>
      <c r="M209" s="455">
        <f t="shared" si="53"/>
        <v>1.4999999999999998</v>
      </c>
      <c r="N209" s="456">
        <f t="shared" si="54"/>
        <v>1.4999999999999998</v>
      </c>
      <c r="O209" s="425">
        <v>100</v>
      </c>
      <c r="P209" s="450">
        <v>2</v>
      </c>
      <c r="Q209" s="451">
        <v>5</v>
      </c>
      <c r="R209" s="425">
        <v>0</v>
      </c>
      <c r="S209" s="450">
        <v>0</v>
      </c>
      <c r="T209" s="451">
        <v>0</v>
      </c>
      <c r="U209" s="473">
        <f t="shared" si="55"/>
        <v>18.899999999999999</v>
      </c>
      <c r="V209" s="453">
        <f t="shared" si="56"/>
        <v>18.899999999999999</v>
      </c>
      <c r="W209" s="451">
        <f t="shared" si="57"/>
        <v>0</v>
      </c>
      <c r="X209" s="474">
        <f t="shared" si="58"/>
        <v>18.899999999999999</v>
      </c>
      <c r="AC209" s="3"/>
    </row>
    <row r="210" spans="1:29" outlineLevel="2" x14ac:dyDescent="0.2">
      <c r="A210" s="478" t="s">
        <v>315</v>
      </c>
      <c r="B210" s="430" t="s">
        <v>9</v>
      </c>
      <c r="C210" s="495" t="s">
        <v>18</v>
      </c>
      <c r="D210" s="430" t="s">
        <v>15</v>
      </c>
      <c r="E210" s="430" t="s">
        <v>16</v>
      </c>
      <c r="F210" s="430" t="s">
        <v>17</v>
      </c>
      <c r="G210" s="445">
        <v>6</v>
      </c>
      <c r="H210" s="430" t="s">
        <v>13</v>
      </c>
      <c r="I210" s="430" t="s">
        <v>629</v>
      </c>
      <c r="J210" s="446">
        <v>1</v>
      </c>
      <c r="K210" s="446">
        <v>9</v>
      </c>
      <c r="L210" s="447">
        <v>9</v>
      </c>
      <c r="M210" s="448">
        <f>K210*10/3/G210</f>
        <v>5</v>
      </c>
      <c r="N210" s="449">
        <f>L210*10/3/G210</f>
        <v>5</v>
      </c>
      <c r="O210" s="425">
        <v>100</v>
      </c>
      <c r="P210" s="450">
        <v>2</v>
      </c>
      <c r="Q210" s="451">
        <v>5</v>
      </c>
      <c r="R210" s="425">
        <v>0</v>
      </c>
      <c r="S210" s="450">
        <v>0</v>
      </c>
      <c r="T210" s="451">
        <v>0</v>
      </c>
      <c r="U210" s="452">
        <f>K210*(P210+S210)+L210*(Q210+T210)</f>
        <v>63</v>
      </c>
      <c r="V210" s="453">
        <f>K210*P210+L210*Q210</f>
        <v>63</v>
      </c>
      <c r="W210" s="451">
        <f>K210*S210+L210*T210</f>
        <v>0</v>
      </c>
      <c r="X210" s="454">
        <f>U210</f>
        <v>63</v>
      </c>
      <c r="AC210" s="3"/>
    </row>
    <row r="211" spans="1:29" outlineLevel="2" x14ac:dyDescent="0.2">
      <c r="A211" s="430" t="s">
        <v>315</v>
      </c>
      <c r="B211" s="430" t="s">
        <v>9</v>
      </c>
      <c r="C211" s="430" t="s">
        <v>56</v>
      </c>
      <c r="D211" s="430" t="s">
        <v>322</v>
      </c>
      <c r="E211" s="430" t="s">
        <v>323</v>
      </c>
      <c r="F211" s="430" t="s">
        <v>324</v>
      </c>
      <c r="G211" s="472">
        <v>6</v>
      </c>
      <c r="H211" s="430" t="s">
        <v>13</v>
      </c>
      <c r="I211" s="430" t="s">
        <v>629</v>
      </c>
      <c r="J211" s="446">
        <v>1</v>
      </c>
      <c r="K211" s="446">
        <v>9</v>
      </c>
      <c r="L211" s="447">
        <v>9</v>
      </c>
      <c r="M211" s="455">
        <f t="shared" si="53"/>
        <v>5</v>
      </c>
      <c r="N211" s="456">
        <f t="shared" si="54"/>
        <v>5</v>
      </c>
      <c r="O211" s="425">
        <v>0</v>
      </c>
      <c r="P211" s="450">
        <v>0</v>
      </c>
      <c r="Q211" s="451">
        <v>0</v>
      </c>
      <c r="R211" s="425">
        <v>120</v>
      </c>
      <c r="S211" s="450">
        <v>2</v>
      </c>
      <c r="T211" s="451">
        <v>6</v>
      </c>
      <c r="U211" s="473">
        <f t="shared" si="55"/>
        <v>72</v>
      </c>
      <c r="V211" s="453">
        <f t="shared" si="56"/>
        <v>0</v>
      </c>
      <c r="W211" s="451">
        <f t="shared" si="57"/>
        <v>72</v>
      </c>
      <c r="X211" s="474">
        <f t="shared" si="58"/>
        <v>72</v>
      </c>
      <c r="AC211" s="3"/>
    </row>
    <row r="212" spans="1:29" outlineLevel="2" x14ac:dyDescent="0.2">
      <c r="A212" s="430" t="s">
        <v>315</v>
      </c>
      <c r="B212" s="430" t="s">
        <v>9</v>
      </c>
      <c r="C212" s="430" t="s">
        <v>56</v>
      </c>
      <c r="D212" s="430" t="s">
        <v>296</v>
      </c>
      <c r="E212" s="430" t="s">
        <v>297</v>
      </c>
      <c r="F212" s="430" t="s">
        <v>298</v>
      </c>
      <c r="G212" s="472">
        <v>6</v>
      </c>
      <c r="H212" s="430" t="s">
        <v>13</v>
      </c>
      <c r="I212" s="430" t="s">
        <v>629</v>
      </c>
      <c r="J212" s="446">
        <v>0.2</v>
      </c>
      <c r="K212" s="446">
        <f>9*J212</f>
        <v>1.8</v>
      </c>
      <c r="L212" s="447">
        <f>9*J212</f>
        <v>1.8</v>
      </c>
      <c r="M212" s="455">
        <f t="shared" si="53"/>
        <v>1</v>
      </c>
      <c r="N212" s="456">
        <f t="shared" si="54"/>
        <v>1</v>
      </c>
      <c r="O212" s="425">
        <v>0</v>
      </c>
      <c r="P212" s="450">
        <v>0</v>
      </c>
      <c r="Q212" s="451">
        <v>0</v>
      </c>
      <c r="R212" s="425">
        <v>100</v>
      </c>
      <c r="S212" s="450">
        <v>2</v>
      </c>
      <c r="T212" s="451">
        <v>5</v>
      </c>
      <c r="U212" s="473">
        <f t="shared" si="55"/>
        <v>12.6</v>
      </c>
      <c r="V212" s="453">
        <f t="shared" si="56"/>
        <v>0</v>
      </c>
      <c r="W212" s="451">
        <f t="shared" si="57"/>
        <v>12.6</v>
      </c>
      <c r="X212" s="474">
        <f t="shared" si="58"/>
        <v>12.6</v>
      </c>
      <c r="AC212" s="3"/>
    </row>
    <row r="213" spans="1:29" outlineLevel="2" x14ac:dyDescent="0.2">
      <c r="A213" s="430" t="s">
        <v>315</v>
      </c>
      <c r="B213" s="430" t="s">
        <v>9</v>
      </c>
      <c r="C213" s="430" t="s">
        <v>22</v>
      </c>
      <c r="D213" s="430" t="s">
        <v>299</v>
      </c>
      <c r="E213" s="430" t="s">
        <v>300</v>
      </c>
      <c r="F213" s="430" t="s">
        <v>301</v>
      </c>
      <c r="G213" s="472">
        <v>6</v>
      </c>
      <c r="H213" s="430" t="s">
        <v>13</v>
      </c>
      <c r="I213" s="430" t="s">
        <v>629</v>
      </c>
      <c r="J213" s="446">
        <f>1/3</f>
        <v>0.33333333333333331</v>
      </c>
      <c r="K213" s="446">
        <f>9*J213</f>
        <v>3</v>
      </c>
      <c r="L213" s="447">
        <f>9*J213</f>
        <v>3</v>
      </c>
      <c r="M213" s="455">
        <f t="shared" si="53"/>
        <v>1.6666666666666667</v>
      </c>
      <c r="N213" s="456">
        <f t="shared" si="54"/>
        <v>1.6666666666666667</v>
      </c>
      <c r="O213" s="425">
        <v>120</v>
      </c>
      <c r="P213" s="450">
        <v>2</v>
      </c>
      <c r="Q213" s="451">
        <v>6</v>
      </c>
      <c r="R213" s="425">
        <v>0</v>
      </c>
      <c r="S213" s="450">
        <v>0</v>
      </c>
      <c r="T213" s="451">
        <v>0</v>
      </c>
      <c r="U213" s="473">
        <f t="shared" si="55"/>
        <v>24</v>
      </c>
      <c r="V213" s="453">
        <f t="shared" si="56"/>
        <v>24</v>
      </c>
      <c r="W213" s="451">
        <f t="shared" si="57"/>
        <v>0</v>
      </c>
      <c r="X213" s="474">
        <f t="shared" si="58"/>
        <v>24</v>
      </c>
      <c r="AC213" s="3"/>
    </row>
    <row r="214" spans="1:29" outlineLevel="2" x14ac:dyDescent="0.2">
      <c r="A214" s="430" t="s">
        <v>315</v>
      </c>
      <c r="B214" s="430" t="s">
        <v>9</v>
      </c>
      <c r="C214" s="430" t="s">
        <v>22</v>
      </c>
      <c r="D214" s="430" t="s">
        <v>325</v>
      </c>
      <c r="E214" s="430" t="s">
        <v>326</v>
      </c>
      <c r="F214" s="430" t="s">
        <v>327</v>
      </c>
      <c r="G214" s="472">
        <v>6</v>
      </c>
      <c r="H214" s="430" t="s">
        <v>13</v>
      </c>
      <c r="I214" s="430" t="s">
        <v>629</v>
      </c>
      <c r="J214" s="446">
        <v>1</v>
      </c>
      <c r="K214" s="446">
        <v>13.5</v>
      </c>
      <c r="L214" s="447">
        <v>4.5</v>
      </c>
      <c r="M214" s="455">
        <f t="shared" si="53"/>
        <v>7.5</v>
      </c>
      <c r="N214" s="456">
        <f t="shared" si="54"/>
        <v>2.5</v>
      </c>
      <c r="O214" s="425">
        <v>100</v>
      </c>
      <c r="P214" s="450">
        <v>2</v>
      </c>
      <c r="Q214" s="451">
        <v>5</v>
      </c>
      <c r="R214" s="425">
        <v>0</v>
      </c>
      <c r="S214" s="450">
        <v>0</v>
      </c>
      <c r="T214" s="451">
        <v>0</v>
      </c>
      <c r="U214" s="473">
        <f t="shared" si="55"/>
        <v>49.5</v>
      </c>
      <c r="V214" s="453">
        <f t="shared" si="56"/>
        <v>49.5</v>
      </c>
      <c r="W214" s="451">
        <f t="shared" si="57"/>
        <v>0</v>
      </c>
      <c r="X214" s="474">
        <f t="shared" si="58"/>
        <v>49.5</v>
      </c>
      <c r="AC214" s="3"/>
    </row>
    <row r="215" spans="1:29" outlineLevel="2" x14ac:dyDescent="0.2">
      <c r="A215" s="478" t="s">
        <v>315</v>
      </c>
      <c r="B215" s="430" t="s">
        <v>9</v>
      </c>
      <c r="C215" s="495" t="s">
        <v>22</v>
      </c>
      <c r="D215" s="430" t="s">
        <v>19</v>
      </c>
      <c r="E215" s="430" t="s">
        <v>20</v>
      </c>
      <c r="F215" s="430" t="s">
        <v>21</v>
      </c>
      <c r="G215" s="445">
        <v>6</v>
      </c>
      <c r="H215" s="430" t="s">
        <v>13</v>
      </c>
      <c r="I215" s="430" t="s">
        <v>629</v>
      </c>
      <c r="J215" s="446">
        <v>1</v>
      </c>
      <c r="K215" s="446">
        <v>9</v>
      </c>
      <c r="L215" s="447">
        <v>9</v>
      </c>
      <c r="M215" s="448">
        <f>K215*10/3/G215</f>
        <v>5</v>
      </c>
      <c r="N215" s="449">
        <f>L215*10/3/G215</f>
        <v>5</v>
      </c>
      <c r="O215" s="425">
        <v>100</v>
      </c>
      <c r="P215" s="450">
        <v>2</v>
      </c>
      <c r="Q215" s="451">
        <v>5</v>
      </c>
      <c r="R215" s="425">
        <v>0</v>
      </c>
      <c r="S215" s="450">
        <v>0</v>
      </c>
      <c r="T215" s="451">
        <v>0</v>
      </c>
      <c r="U215" s="452">
        <f>K215*(P215+S215)+L215*(Q215+T215)</f>
        <v>63</v>
      </c>
      <c r="V215" s="453">
        <f>K215*P215+L215*Q215</f>
        <v>63</v>
      </c>
      <c r="W215" s="451">
        <f>K215*S215+L215*T215</f>
        <v>0</v>
      </c>
      <c r="X215" s="454">
        <f>U215</f>
        <v>63</v>
      </c>
      <c r="AC215" s="3"/>
    </row>
    <row r="216" spans="1:29" outlineLevel="2" x14ac:dyDescent="0.2">
      <c r="A216" s="430" t="s">
        <v>315</v>
      </c>
      <c r="B216" s="430" t="s">
        <v>9</v>
      </c>
      <c r="C216" s="430" t="s">
        <v>38</v>
      </c>
      <c r="D216" s="430" t="s">
        <v>328</v>
      </c>
      <c r="E216" s="430" t="s">
        <v>329</v>
      </c>
      <c r="F216" s="430" t="s">
        <v>330</v>
      </c>
      <c r="G216" s="472">
        <v>6</v>
      </c>
      <c r="H216" s="430" t="s">
        <v>13</v>
      </c>
      <c r="I216" s="430" t="s">
        <v>629</v>
      </c>
      <c r="J216" s="446">
        <v>1</v>
      </c>
      <c r="K216" s="446">
        <v>13.5</v>
      </c>
      <c r="L216" s="447">
        <v>4.5</v>
      </c>
      <c r="M216" s="455">
        <f t="shared" si="53"/>
        <v>7.5</v>
      </c>
      <c r="N216" s="456">
        <f t="shared" si="54"/>
        <v>2.5</v>
      </c>
      <c r="O216" s="425">
        <v>0</v>
      </c>
      <c r="P216" s="450">
        <v>0</v>
      </c>
      <c r="Q216" s="451">
        <v>0</v>
      </c>
      <c r="R216" s="425">
        <v>120</v>
      </c>
      <c r="S216" s="450">
        <v>2</v>
      </c>
      <c r="T216" s="451">
        <v>6</v>
      </c>
      <c r="U216" s="473">
        <f t="shared" si="55"/>
        <v>54</v>
      </c>
      <c r="V216" s="453">
        <f t="shared" si="56"/>
        <v>0</v>
      </c>
      <c r="W216" s="451">
        <f t="shared" si="57"/>
        <v>54</v>
      </c>
      <c r="X216" s="474">
        <f t="shared" si="58"/>
        <v>54</v>
      </c>
      <c r="AC216" s="3"/>
    </row>
    <row r="217" spans="1:29" outlineLevel="2" x14ac:dyDescent="0.2">
      <c r="A217" s="430" t="s">
        <v>315</v>
      </c>
      <c r="B217" s="430" t="s">
        <v>9</v>
      </c>
      <c r="C217" s="430" t="s">
        <v>38</v>
      </c>
      <c r="D217" s="430" t="s">
        <v>331</v>
      </c>
      <c r="E217" s="430" t="s">
        <v>332</v>
      </c>
      <c r="F217" s="430" t="s">
        <v>333</v>
      </c>
      <c r="G217" s="472">
        <v>6</v>
      </c>
      <c r="H217" s="430" t="s">
        <v>13</v>
      </c>
      <c r="I217" s="430" t="s">
        <v>629</v>
      </c>
      <c r="J217" s="446">
        <v>1</v>
      </c>
      <c r="K217" s="446">
        <v>13.5</v>
      </c>
      <c r="L217" s="447">
        <v>4.5</v>
      </c>
      <c r="M217" s="455">
        <f t="shared" si="53"/>
        <v>7.5</v>
      </c>
      <c r="N217" s="456">
        <f t="shared" si="54"/>
        <v>2.5</v>
      </c>
      <c r="O217" s="425">
        <v>0</v>
      </c>
      <c r="P217" s="450">
        <v>0</v>
      </c>
      <c r="Q217" s="451">
        <v>0</v>
      </c>
      <c r="R217" s="425">
        <v>120</v>
      </c>
      <c r="S217" s="450">
        <v>2</v>
      </c>
      <c r="T217" s="451">
        <v>6</v>
      </c>
      <c r="U217" s="473">
        <f t="shared" si="55"/>
        <v>54</v>
      </c>
      <c r="V217" s="453">
        <f t="shared" si="56"/>
        <v>0</v>
      </c>
      <c r="W217" s="451">
        <f t="shared" si="57"/>
        <v>54</v>
      </c>
      <c r="X217" s="474">
        <f t="shared" si="58"/>
        <v>54</v>
      </c>
      <c r="AC217" s="3"/>
    </row>
    <row r="218" spans="1:29" outlineLevel="2" x14ac:dyDescent="0.2">
      <c r="A218" s="430" t="s">
        <v>315</v>
      </c>
      <c r="B218" s="430" t="s">
        <v>9</v>
      </c>
      <c r="C218" s="430" t="s">
        <v>38</v>
      </c>
      <c r="D218" s="430" t="s">
        <v>87</v>
      </c>
      <c r="E218" s="430" t="s">
        <v>88</v>
      </c>
      <c r="F218" s="430" t="s">
        <v>89</v>
      </c>
      <c r="G218" s="472">
        <v>6</v>
      </c>
      <c r="H218" s="430" t="s">
        <v>13</v>
      </c>
      <c r="I218" s="430" t="s">
        <v>629</v>
      </c>
      <c r="J218" s="446">
        <v>0.1</v>
      </c>
      <c r="K218" s="446">
        <f>9*J218</f>
        <v>0.9</v>
      </c>
      <c r="L218" s="447">
        <f>9*J218</f>
        <v>0.9</v>
      </c>
      <c r="M218" s="455">
        <f t="shared" si="53"/>
        <v>0.5</v>
      </c>
      <c r="N218" s="456">
        <f t="shared" si="54"/>
        <v>0.5</v>
      </c>
      <c r="O218" s="425">
        <v>0</v>
      </c>
      <c r="P218" s="450">
        <v>0</v>
      </c>
      <c r="Q218" s="451">
        <v>0</v>
      </c>
      <c r="R218" s="425">
        <v>100</v>
      </c>
      <c r="S218" s="450">
        <v>2</v>
      </c>
      <c r="T218" s="451">
        <v>5</v>
      </c>
      <c r="U218" s="473">
        <f t="shared" si="55"/>
        <v>6.3</v>
      </c>
      <c r="V218" s="453">
        <f t="shared" si="56"/>
        <v>0</v>
      </c>
      <c r="W218" s="451">
        <f t="shared" si="57"/>
        <v>6.3</v>
      </c>
      <c r="X218" s="474">
        <f t="shared" si="58"/>
        <v>6.3</v>
      </c>
      <c r="AC218" s="3"/>
    </row>
    <row r="219" spans="1:29" outlineLevel="2" x14ac:dyDescent="0.2">
      <c r="A219" s="430" t="s">
        <v>315</v>
      </c>
      <c r="B219" s="430" t="s">
        <v>9</v>
      </c>
      <c r="C219" s="430" t="s">
        <v>8</v>
      </c>
      <c r="D219" s="430" t="s">
        <v>23</v>
      </c>
      <c r="E219" s="430" t="s">
        <v>5</v>
      </c>
      <c r="F219" s="430" t="s">
        <v>6</v>
      </c>
      <c r="G219" s="472">
        <v>24</v>
      </c>
      <c r="H219" s="430" t="s">
        <v>7</v>
      </c>
      <c r="I219" s="430" t="s">
        <v>623</v>
      </c>
      <c r="J219" s="446">
        <v>1</v>
      </c>
      <c r="K219" s="446">
        <f>$Z$14</f>
        <v>0.4</v>
      </c>
      <c r="L219" s="447">
        <v>0</v>
      </c>
      <c r="M219" s="455">
        <f t="shared" si="53"/>
        <v>5.5555555555555552E-2</v>
      </c>
      <c r="N219" s="456">
        <f t="shared" si="54"/>
        <v>0</v>
      </c>
      <c r="O219" s="425">
        <v>12</v>
      </c>
      <c r="P219" s="450">
        <f>O219</f>
        <v>12</v>
      </c>
      <c r="Q219" s="451">
        <v>0</v>
      </c>
      <c r="R219" s="425">
        <v>24</v>
      </c>
      <c r="S219" s="450">
        <f>R219</f>
        <v>24</v>
      </c>
      <c r="T219" s="451">
        <v>0</v>
      </c>
      <c r="U219" s="473">
        <f t="shared" si="55"/>
        <v>14.4</v>
      </c>
      <c r="V219" s="453">
        <f t="shared" si="56"/>
        <v>4.8000000000000007</v>
      </c>
      <c r="W219" s="451">
        <f t="shared" si="57"/>
        <v>9.6000000000000014</v>
      </c>
      <c r="X219" s="474">
        <f t="shared" si="58"/>
        <v>14.4</v>
      </c>
      <c r="AC219" s="3"/>
    </row>
    <row r="220" spans="1:29" outlineLevel="2" x14ac:dyDescent="0.2">
      <c r="A220" s="478" t="s">
        <v>315</v>
      </c>
      <c r="B220" s="430" t="s">
        <v>9</v>
      </c>
      <c r="C220" s="495" t="s">
        <v>8</v>
      </c>
      <c r="D220" s="430" t="s">
        <v>23</v>
      </c>
      <c r="E220" s="430" t="s">
        <v>5</v>
      </c>
      <c r="F220" s="430" t="s">
        <v>6</v>
      </c>
      <c r="G220" s="445">
        <v>24</v>
      </c>
      <c r="H220" s="430" t="s">
        <v>7</v>
      </c>
      <c r="I220" s="430" t="s">
        <v>623</v>
      </c>
      <c r="J220" s="446">
        <v>1</v>
      </c>
      <c r="K220" s="446">
        <f>$Z$14</f>
        <v>0.4</v>
      </c>
      <c r="L220" s="447">
        <v>0</v>
      </c>
      <c r="M220" s="448">
        <f>K220*10/3/G220</f>
        <v>5.5555555555555552E-2</v>
      </c>
      <c r="N220" s="449">
        <f>L220*10/3/G220</f>
        <v>0</v>
      </c>
      <c r="O220" s="425">
        <v>6</v>
      </c>
      <c r="P220" s="450">
        <f>O220</f>
        <v>6</v>
      </c>
      <c r="Q220" s="451">
        <v>0</v>
      </c>
      <c r="R220" s="425">
        <v>3</v>
      </c>
      <c r="S220" s="450">
        <f>R220</f>
        <v>3</v>
      </c>
      <c r="T220" s="451">
        <v>0</v>
      </c>
      <c r="U220" s="452">
        <f>K220*(P220+S220)+L220*(Q220+T220)</f>
        <v>3.6</v>
      </c>
      <c r="V220" s="453">
        <f>K220*P220+L220*Q220</f>
        <v>2.4000000000000004</v>
      </c>
      <c r="W220" s="451">
        <f>K220*S220+L220*T220</f>
        <v>1.2000000000000002</v>
      </c>
      <c r="X220" s="454">
        <f>U220</f>
        <v>3.6</v>
      </c>
      <c r="AC220" s="3"/>
    </row>
    <row r="221" spans="1:29" outlineLevel="2" x14ac:dyDescent="0.2">
      <c r="A221" s="430" t="s">
        <v>315</v>
      </c>
      <c r="B221" s="430" t="s">
        <v>9</v>
      </c>
      <c r="C221" s="430" t="s">
        <v>18</v>
      </c>
      <c r="D221" s="430" t="s">
        <v>334</v>
      </c>
      <c r="E221" s="430" t="s">
        <v>335</v>
      </c>
      <c r="F221" s="430" t="s">
        <v>336</v>
      </c>
      <c r="G221" s="472">
        <v>6</v>
      </c>
      <c r="H221" s="430" t="s">
        <v>13</v>
      </c>
      <c r="I221" s="430" t="s">
        <v>629</v>
      </c>
      <c r="J221" s="446">
        <v>1</v>
      </c>
      <c r="K221" s="446">
        <v>9</v>
      </c>
      <c r="L221" s="447">
        <v>9</v>
      </c>
      <c r="M221" s="455">
        <f t="shared" si="53"/>
        <v>5</v>
      </c>
      <c r="N221" s="456">
        <f t="shared" si="54"/>
        <v>5</v>
      </c>
      <c r="O221" s="425">
        <v>96</v>
      </c>
      <c r="P221" s="450">
        <v>2</v>
      </c>
      <c r="Q221" s="451">
        <v>8</v>
      </c>
      <c r="R221" s="425">
        <v>0</v>
      </c>
      <c r="S221" s="450">
        <v>0</v>
      </c>
      <c r="T221" s="451">
        <v>0</v>
      </c>
      <c r="U221" s="473">
        <f t="shared" si="55"/>
        <v>90</v>
      </c>
      <c r="V221" s="453">
        <f t="shared" si="56"/>
        <v>90</v>
      </c>
      <c r="W221" s="451">
        <f t="shared" si="57"/>
        <v>0</v>
      </c>
      <c r="X221" s="474">
        <f t="shared" si="58"/>
        <v>90</v>
      </c>
      <c r="AC221" s="3"/>
    </row>
    <row r="222" spans="1:29" outlineLevel="2" x14ac:dyDescent="0.2">
      <c r="A222" s="430" t="s">
        <v>315</v>
      </c>
      <c r="B222" s="430" t="s">
        <v>9</v>
      </c>
      <c r="C222" s="430" t="s">
        <v>98</v>
      </c>
      <c r="D222" s="430" t="s">
        <v>337</v>
      </c>
      <c r="E222" s="430" t="s">
        <v>338</v>
      </c>
      <c r="F222" s="430" t="s">
        <v>339</v>
      </c>
      <c r="G222" s="472">
        <v>6</v>
      </c>
      <c r="H222" s="430" t="s">
        <v>97</v>
      </c>
      <c r="I222" s="430" t="s">
        <v>630</v>
      </c>
      <c r="J222" s="446">
        <v>0.5</v>
      </c>
      <c r="K222" s="446">
        <f>(9+$Z$18)*J222</f>
        <v>6.75</v>
      </c>
      <c r="L222" s="447">
        <f>4.5*J222</f>
        <v>2.25</v>
      </c>
      <c r="M222" s="455">
        <f t="shared" si="53"/>
        <v>3.75</v>
      </c>
      <c r="N222" s="456">
        <f t="shared" si="54"/>
        <v>1.25</v>
      </c>
      <c r="O222" s="425">
        <v>20</v>
      </c>
      <c r="P222" s="450">
        <v>1</v>
      </c>
      <c r="Q222" s="451">
        <v>1</v>
      </c>
      <c r="R222" s="425">
        <v>0</v>
      </c>
      <c r="S222" s="450">
        <v>0</v>
      </c>
      <c r="T222" s="451">
        <v>0</v>
      </c>
      <c r="U222" s="473">
        <f t="shared" si="55"/>
        <v>9</v>
      </c>
      <c r="V222" s="453">
        <f t="shared" si="56"/>
        <v>9</v>
      </c>
      <c r="W222" s="451">
        <f t="shared" si="57"/>
        <v>0</v>
      </c>
      <c r="X222" s="474">
        <f t="shared" si="58"/>
        <v>9</v>
      </c>
      <c r="AC222" s="3"/>
    </row>
    <row r="223" spans="1:29" outlineLevel="2" x14ac:dyDescent="0.2">
      <c r="A223" s="430" t="s">
        <v>315</v>
      </c>
      <c r="B223" s="430" t="s">
        <v>9</v>
      </c>
      <c r="C223" s="430" t="s">
        <v>98</v>
      </c>
      <c r="D223" s="430" t="s">
        <v>114</v>
      </c>
      <c r="E223" s="430" t="s">
        <v>115</v>
      </c>
      <c r="F223" s="430" t="s">
        <v>116</v>
      </c>
      <c r="G223" s="472">
        <v>6</v>
      </c>
      <c r="H223" s="430" t="s">
        <v>97</v>
      </c>
      <c r="I223" s="430" t="s">
        <v>630</v>
      </c>
      <c r="J223" s="446">
        <f>1/3</f>
        <v>0.33333333333333331</v>
      </c>
      <c r="K223" s="446">
        <f>(9+$Z$18)*J223</f>
        <v>4.5</v>
      </c>
      <c r="L223" s="447">
        <f>4.5*J223</f>
        <v>1.5</v>
      </c>
      <c r="M223" s="455">
        <f t="shared" si="53"/>
        <v>2.5</v>
      </c>
      <c r="N223" s="456">
        <f t="shared" si="54"/>
        <v>0.83333333333333337</v>
      </c>
      <c r="O223" s="425">
        <v>40</v>
      </c>
      <c r="P223" s="450">
        <v>1</v>
      </c>
      <c r="Q223" s="451">
        <v>2</v>
      </c>
      <c r="R223" s="425">
        <v>0</v>
      </c>
      <c r="S223" s="450">
        <v>0</v>
      </c>
      <c r="T223" s="451">
        <v>0</v>
      </c>
      <c r="U223" s="473">
        <f t="shared" si="55"/>
        <v>7.5</v>
      </c>
      <c r="V223" s="453">
        <f t="shared" si="56"/>
        <v>7.5</v>
      </c>
      <c r="W223" s="451">
        <f t="shared" si="57"/>
        <v>0</v>
      </c>
      <c r="X223" s="474">
        <f t="shared" si="58"/>
        <v>7.5</v>
      </c>
      <c r="AC223" s="3"/>
    </row>
    <row r="224" spans="1:29" outlineLevel="2" x14ac:dyDescent="0.2">
      <c r="A224" s="478" t="s">
        <v>315</v>
      </c>
      <c r="B224" s="430" t="s">
        <v>24</v>
      </c>
      <c r="C224" s="495" t="s">
        <v>8</v>
      </c>
      <c r="D224" s="430" t="s">
        <v>25</v>
      </c>
      <c r="E224" s="430" t="s">
        <v>26</v>
      </c>
      <c r="F224" s="430" t="s">
        <v>27</v>
      </c>
      <c r="G224" s="445">
        <v>6</v>
      </c>
      <c r="H224" s="430" t="s">
        <v>28</v>
      </c>
      <c r="I224" s="430" t="s">
        <v>630</v>
      </c>
      <c r="J224" s="446">
        <v>0</v>
      </c>
      <c r="K224" s="446">
        <f>21*J224</f>
        <v>0</v>
      </c>
      <c r="L224" s="447">
        <v>3</v>
      </c>
      <c r="M224" s="448">
        <f t="shared" ref="M224" si="59">K224*10/3/G224</f>
        <v>0</v>
      </c>
      <c r="N224" s="449">
        <f t="shared" ref="N224" si="60">L224*10/3/G224</f>
        <v>1.6666666666666667</v>
      </c>
      <c r="O224" s="425">
        <v>0</v>
      </c>
      <c r="P224" s="450">
        <v>0</v>
      </c>
      <c r="Q224" s="451">
        <v>0</v>
      </c>
      <c r="R224" s="425">
        <v>30</v>
      </c>
      <c r="S224" s="450">
        <v>1</v>
      </c>
      <c r="T224" s="451">
        <v>1</v>
      </c>
      <c r="U224" s="452">
        <f t="shared" ref="U224" si="61">K224*(P224+S224)+L224*(Q224+T224)</f>
        <v>3</v>
      </c>
      <c r="V224" s="453">
        <f t="shared" ref="V224" si="62">K224*P224+L224*Q224</f>
        <v>0</v>
      </c>
      <c r="W224" s="451">
        <f t="shared" ref="W224" si="63">K224*S224+L224*T224</f>
        <v>3</v>
      </c>
      <c r="X224" s="454">
        <f t="shared" ref="X224" si="64">U224</f>
        <v>3</v>
      </c>
      <c r="AC224" s="3"/>
    </row>
    <row r="225" spans="1:29" outlineLevel="2" x14ac:dyDescent="0.2">
      <c r="A225" s="478" t="s">
        <v>315</v>
      </c>
      <c r="B225" s="430" t="s">
        <v>9</v>
      </c>
      <c r="C225" s="430" t="s">
        <v>8</v>
      </c>
      <c r="D225" s="430" t="s">
        <v>29</v>
      </c>
      <c r="E225" s="430" t="s">
        <v>30</v>
      </c>
      <c r="F225" s="430" t="s">
        <v>31</v>
      </c>
      <c r="G225" s="472">
        <v>12</v>
      </c>
      <c r="H225" s="430" t="s">
        <v>32</v>
      </c>
      <c r="I225" s="430" t="s">
        <v>630</v>
      </c>
      <c r="J225" s="446">
        <v>1</v>
      </c>
      <c r="K225" s="446">
        <f>$Z$15</f>
        <v>0.06</v>
      </c>
      <c r="L225" s="447">
        <v>0</v>
      </c>
      <c r="M225" s="455">
        <f t="shared" si="53"/>
        <v>1.6666666666666666E-2</v>
      </c>
      <c r="N225" s="456">
        <f t="shared" si="54"/>
        <v>0</v>
      </c>
      <c r="O225" s="425">
        <v>15</v>
      </c>
      <c r="P225" s="450">
        <f>O225</f>
        <v>15</v>
      </c>
      <c r="Q225" s="451">
        <v>0</v>
      </c>
      <c r="R225" s="425">
        <v>5</v>
      </c>
      <c r="S225" s="450">
        <f>R225</f>
        <v>5</v>
      </c>
      <c r="T225" s="451">
        <v>0</v>
      </c>
      <c r="U225" s="473">
        <f t="shared" si="55"/>
        <v>1.2</v>
      </c>
      <c r="V225" s="453">
        <f t="shared" si="56"/>
        <v>0.89999999999999991</v>
      </c>
      <c r="W225" s="451">
        <f t="shared" si="57"/>
        <v>0.3</v>
      </c>
      <c r="X225" s="474">
        <f t="shared" si="58"/>
        <v>1.2</v>
      </c>
      <c r="AC225" s="3"/>
    </row>
    <row r="226" spans="1:29" outlineLevel="2" x14ac:dyDescent="0.2">
      <c r="A226" s="478" t="s">
        <v>315</v>
      </c>
      <c r="B226" s="430" t="s">
        <v>3</v>
      </c>
      <c r="C226" s="430" t="s">
        <v>8</v>
      </c>
      <c r="D226" s="430" t="s">
        <v>29</v>
      </c>
      <c r="E226" s="430" t="s">
        <v>30</v>
      </c>
      <c r="F226" s="430" t="s">
        <v>31</v>
      </c>
      <c r="G226" s="472">
        <v>12</v>
      </c>
      <c r="H226" s="430" t="s">
        <v>32</v>
      </c>
      <c r="I226" s="430" t="s">
        <v>630</v>
      </c>
      <c r="J226" s="446">
        <v>1</v>
      </c>
      <c r="K226" s="446">
        <f>$Z$15</f>
        <v>0.06</v>
      </c>
      <c r="L226" s="447">
        <v>0</v>
      </c>
      <c r="M226" s="455">
        <f t="shared" si="53"/>
        <v>1.6666666666666666E-2</v>
      </c>
      <c r="N226" s="456">
        <f t="shared" si="54"/>
        <v>0</v>
      </c>
      <c r="O226" s="425">
        <v>5</v>
      </c>
      <c r="P226" s="450">
        <f>O226</f>
        <v>5</v>
      </c>
      <c r="Q226" s="451">
        <v>0</v>
      </c>
      <c r="R226" s="425">
        <v>4</v>
      </c>
      <c r="S226" s="450">
        <f>R226</f>
        <v>4</v>
      </c>
      <c r="T226" s="451">
        <v>0</v>
      </c>
      <c r="U226" s="473">
        <f t="shared" si="55"/>
        <v>0.54</v>
      </c>
      <c r="V226" s="453">
        <f t="shared" si="56"/>
        <v>0.3</v>
      </c>
      <c r="W226" s="451">
        <f t="shared" si="57"/>
        <v>0.24</v>
      </c>
      <c r="X226" s="474">
        <f t="shared" si="58"/>
        <v>0.54</v>
      </c>
      <c r="AC226" s="3"/>
    </row>
    <row r="227" spans="1:29" outlineLevel="1" x14ac:dyDescent="0.2">
      <c r="A227" s="443" t="s">
        <v>600</v>
      </c>
      <c r="B227" s="430"/>
      <c r="C227" s="430"/>
      <c r="D227" s="430"/>
      <c r="E227" s="430"/>
      <c r="F227" s="430"/>
      <c r="G227" s="472"/>
      <c r="H227" s="430"/>
      <c r="I227" s="430"/>
      <c r="J227" s="446"/>
      <c r="K227" s="446"/>
      <c r="L227" s="447"/>
      <c r="M227" s="455"/>
      <c r="N227" s="456"/>
      <c r="O227" s="425"/>
      <c r="P227" s="450"/>
      <c r="Q227" s="451"/>
      <c r="R227" s="425"/>
      <c r="S227" s="450"/>
      <c r="T227" s="451"/>
      <c r="U227" s="473"/>
      <c r="V227" s="453"/>
      <c r="W227" s="451"/>
      <c r="X227" s="474">
        <f>SUBTOTAL(9,X188:X226)</f>
        <v>1016.4399999999999</v>
      </c>
      <c r="AC227" s="3"/>
    </row>
    <row r="228" spans="1:29" outlineLevel="2" x14ac:dyDescent="0.2">
      <c r="A228" s="471" t="s">
        <v>350</v>
      </c>
      <c r="B228" s="430" t="s">
        <v>9</v>
      </c>
      <c r="C228" s="430" t="s">
        <v>43</v>
      </c>
      <c r="D228" s="430" t="s">
        <v>351</v>
      </c>
      <c r="E228" s="430" t="s">
        <v>352</v>
      </c>
      <c r="F228" s="430" t="s">
        <v>353</v>
      </c>
      <c r="G228" s="472">
        <v>6</v>
      </c>
      <c r="H228" s="430" t="s">
        <v>42</v>
      </c>
      <c r="I228" s="430" t="s">
        <v>629</v>
      </c>
      <c r="J228" s="446">
        <v>1</v>
      </c>
      <c r="K228" s="446">
        <v>9</v>
      </c>
      <c r="L228" s="447">
        <v>9</v>
      </c>
      <c r="M228" s="455">
        <f t="shared" ref="M228:M247" si="65">K228*10/3/G228</f>
        <v>5</v>
      </c>
      <c r="N228" s="456">
        <f t="shared" ref="N228:N247" si="66">L228*10/3/G228</f>
        <v>5</v>
      </c>
      <c r="O228" s="425">
        <v>100</v>
      </c>
      <c r="P228" s="450">
        <v>2</v>
      </c>
      <c r="Q228" s="451">
        <v>5</v>
      </c>
      <c r="R228" s="425">
        <v>20</v>
      </c>
      <c r="S228" s="450">
        <v>0.33</v>
      </c>
      <c r="T228" s="451">
        <v>1</v>
      </c>
      <c r="U228" s="473">
        <f t="shared" ref="U228:U247" si="67">K228*(P228+S228)+L228*(Q228+T228)</f>
        <v>74.97</v>
      </c>
      <c r="V228" s="453">
        <f t="shared" ref="V228:V247" si="68">K228*P228+L228*Q228</f>
        <v>63</v>
      </c>
      <c r="W228" s="451">
        <f t="shared" ref="W228:W247" si="69">K228*S228+L228*T228</f>
        <v>11.97</v>
      </c>
      <c r="X228" s="474">
        <f t="shared" ref="X228:X247" si="70">U228</f>
        <v>74.97</v>
      </c>
      <c r="AC228" s="3"/>
    </row>
    <row r="229" spans="1:29" outlineLevel="2" x14ac:dyDescent="0.2">
      <c r="A229" s="471" t="s">
        <v>350</v>
      </c>
      <c r="B229" s="430" t="s">
        <v>75</v>
      </c>
      <c r="C229" s="430" t="s">
        <v>43</v>
      </c>
      <c r="D229" s="430" t="s">
        <v>351</v>
      </c>
      <c r="E229" s="430" t="s">
        <v>352</v>
      </c>
      <c r="F229" s="430" t="s">
        <v>353</v>
      </c>
      <c r="G229" s="472">
        <v>6</v>
      </c>
      <c r="H229" s="430" t="s">
        <v>42</v>
      </c>
      <c r="I229" s="430" t="s">
        <v>629</v>
      </c>
      <c r="J229" s="463">
        <v>1</v>
      </c>
      <c r="K229" s="446">
        <v>9</v>
      </c>
      <c r="L229" s="447">
        <v>9</v>
      </c>
      <c r="M229" s="455">
        <f t="shared" si="65"/>
        <v>5</v>
      </c>
      <c r="N229" s="456">
        <f t="shared" si="66"/>
        <v>5</v>
      </c>
      <c r="O229" s="425">
        <v>40</v>
      </c>
      <c r="P229" s="450">
        <v>1</v>
      </c>
      <c r="Q229" s="451">
        <v>2</v>
      </c>
      <c r="R229" s="425">
        <v>10</v>
      </c>
      <c r="S229" s="450">
        <v>0.17</v>
      </c>
      <c r="T229" s="451">
        <v>0.5</v>
      </c>
      <c r="U229" s="473">
        <f t="shared" si="67"/>
        <v>33.03</v>
      </c>
      <c r="V229" s="453">
        <f t="shared" si="68"/>
        <v>27</v>
      </c>
      <c r="W229" s="451">
        <f t="shared" si="69"/>
        <v>6.03</v>
      </c>
      <c r="X229" s="474">
        <f t="shared" si="70"/>
        <v>33.03</v>
      </c>
      <c r="AC229" s="3"/>
    </row>
    <row r="230" spans="1:29" outlineLevel="2" x14ac:dyDescent="0.2">
      <c r="A230" s="471" t="s">
        <v>350</v>
      </c>
      <c r="B230" s="430" t="s">
        <v>80</v>
      </c>
      <c r="C230" s="430" t="s">
        <v>43</v>
      </c>
      <c r="D230" s="430" t="s">
        <v>351</v>
      </c>
      <c r="E230" s="430" t="s">
        <v>352</v>
      </c>
      <c r="F230" s="430" t="s">
        <v>353</v>
      </c>
      <c r="G230" s="472">
        <v>6</v>
      </c>
      <c r="H230" s="430" t="s">
        <v>42</v>
      </c>
      <c r="I230" s="430" t="s">
        <v>629</v>
      </c>
      <c r="J230" s="446">
        <v>1</v>
      </c>
      <c r="K230" s="446">
        <v>9</v>
      </c>
      <c r="L230" s="447">
        <v>9</v>
      </c>
      <c r="M230" s="455">
        <f t="shared" si="65"/>
        <v>5</v>
      </c>
      <c r="N230" s="456">
        <f t="shared" si="66"/>
        <v>5</v>
      </c>
      <c r="O230" s="425">
        <v>40</v>
      </c>
      <c r="P230" s="450">
        <v>1</v>
      </c>
      <c r="Q230" s="451">
        <v>2</v>
      </c>
      <c r="R230" s="425">
        <v>10</v>
      </c>
      <c r="S230" s="450">
        <v>0.17</v>
      </c>
      <c r="T230" s="451">
        <v>0.5</v>
      </c>
      <c r="U230" s="473">
        <f t="shared" si="67"/>
        <v>33.03</v>
      </c>
      <c r="V230" s="453">
        <f t="shared" si="68"/>
        <v>27</v>
      </c>
      <c r="W230" s="451">
        <f t="shared" si="69"/>
        <v>6.03</v>
      </c>
      <c r="X230" s="474">
        <f t="shared" si="70"/>
        <v>33.03</v>
      </c>
      <c r="AC230" s="3"/>
    </row>
    <row r="231" spans="1:29" outlineLevel="2" x14ac:dyDescent="0.2">
      <c r="A231" s="471" t="s">
        <v>350</v>
      </c>
      <c r="B231" s="430" t="s">
        <v>3</v>
      </c>
      <c r="C231" s="430" t="s">
        <v>43</v>
      </c>
      <c r="D231" s="430" t="s">
        <v>351</v>
      </c>
      <c r="E231" s="430" t="s">
        <v>352</v>
      </c>
      <c r="F231" s="430" t="s">
        <v>353</v>
      </c>
      <c r="G231" s="472">
        <v>6</v>
      </c>
      <c r="H231" s="430" t="s">
        <v>42</v>
      </c>
      <c r="I231" s="430" t="s">
        <v>629</v>
      </c>
      <c r="J231" s="446">
        <v>1</v>
      </c>
      <c r="K231" s="446">
        <v>9</v>
      </c>
      <c r="L231" s="447">
        <v>9</v>
      </c>
      <c r="M231" s="455">
        <f t="shared" si="65"/>
        <v>5</v>
      </c>
      <c r="N231" s="456">
        <f t="shared" si="66"/>
        <v>5</v>
      </c>
      <c r="O231" s="425">
        <v>60</v>
      </c>
      <c r="P231" s="450">
        <v>1</v>
      </c>
      <c r="Q231" s="451">
        <v>3</v>
      </c>
      <c r="R231" s="425">
        <v>10</v>
      </c>
      <c r="S231" s="450">
        <v>0.33</v>
      </c>
      <c r="T231" s="451">
        <v>1</v>
      </c>
      <c r="U231" s="473">
        <f t="shared" si="67"/>
        <v>47.97</v>
      </c>
      <c r="V231" s="453">
        <f t="shared" si="68"/>
        <v>36</v>
      </c>
      <c r="W231" s="451">
        <f t="shared" si="69"/>
        <v>11.97</v>
      </c>
      <c r="X231" s="474">
        <f t="shared" si="70"/>
        <v>47.97</v>
      </c>
      <c r="AC231" s="3"/>
    </row>
    <row r="232" spans="1:29" outlineLevel="2" x14ac:dyDescent="0.2">
      <c r="A232" s="443" t="s">
        <v>350</v>
      </c>
      <c r="B232" s="430" t="s">
        <v>9</v>
      </c>
      <c r="C232" s="430" t="s">
        <v>8</v>
      </c>
      <c r="D232" s="430" t="s">
        <v>23</v>
      </c>
      <c r="E232" s="430" t="s">
        <v>5</v>
      </c>
      <c r="F232" s="430" t="s">
        <v>6</v>
      </c>
      <c r="G232" s="472">
        <v>24</v>
      </c>
      <c r="H232" s="430" t="s">
        <v>7</v>
      </c>
      <c r="I232" s="430" t="s">
        <v>623</v>
      </c>
      <c r="J232" s="446">
        <v>1</v>
      </c>
      <c r="K232" s="446">
        <f>$Z$14</f>
        <v>0.4</v>
      </c>
      <c r="L232" s="447">
        <v>0</v>
      </c>
      <c r="M232" s="455">
        <f t="shared" si="65"/>
        <v>5.5555555555555552E-2</v>
      </c>
      <c r="N232" s="456">
        <f t="shared" si="66"/>
        <v>0</v>
      </c>
      <c r="O232" s="425">
        <v>0</v>
      </c>
      <c r="P232" s="450">
        <f>O232</f>
        <v>0</v>
      </c>
      <c r="Q232" s="451">
        <v>0</v>
      </c>
      <c r="R232" s="425">
        <v>0</v>
      </c>
      <c r="S232" s="450">
        <f>R232</f>
        <v>0</v>
      </c>
      <c r="T232" s="451">
        <v>0</v>
      </c>
      <c r="U232" s="473">
        <f t="shared" si="67"/>
        <v>0</v>
      </c>
      <c r="V232" s="453">
        <f t="shared" si="68"/>
        <v>0</v>
      </c>
      <c r="W232" s="451">
        <f t="shared" si="69"/>
        <v>0</v>
      </c>
      <c r="X232" s="474">
        <f t="shared" si="70"/>
        <v>0</v>
      </c>
      <c r="AC232" s="3"/>
    </row>
    <row r="233" spans="1:29" outlineLevel="2" x14ac:dyDescent="0.2">
      <c r="A233" s="471" t="s">
        <v>350</v>
      </c>
      <c r="B233" s="430" t="s">
        <v>34</v>
      </c>
      <c r="C233" s="430" t="s">
        <v>43</v>
      </c>
      <c r="D233" s="430" t="s">
        <v>354</v>
      </c>
      <c r="E233" s="430" t="s">
        <v>355</v>
      </c>
      <c r="F233" s="430" t="s">
        <v>356</v>
      </c>
      <c r="G233" s="472">
        <v>7.5</v>
      </c>
      <c r="H233" s="430" t="s">
        <v>42</v>
      </c>
      <c r="I233" s="430" t="s">
        <v>629</v>
      </c>
      <c r="J233" s="446">
        <v>1</v>
      </c>
      <c r="K233" s="446">
        <v>9</v>
      </c>
      <c r="L233" s="447">
        <v>13.5</v>
      </c>
      <c r="M233" s="455">
        <f t="shared" si="65"/>
        <v>4</v>
      </c>
      <c r="N233" s="456">
        <f t="shared" si="66"/>
        <v>6</v>
      </c>
      <c r="O233" s="425">
        <v>80</v>
      </c>
      <c r="P233" s="450">
        <v>1</v>
      </c>
      <c r="Q233" s="451">
        <v>4</v>
      </c>
      <c r="R233" s="425">
        <v>20</v>
      </c>
      <c r="S233" s="450">
        <v>1</v>
      </c>
      <c r="T233" s="451">
        <v>1</v>
      </c>
      <c r="U233" s="473">
        <f t="shared" si="67"/>
        <v>85.5</v>
      </c>
      <c r="V233" s="453">
        <f t="shared" si="68"/>
        <v>63</v>
      </c>
      <c r="W233" s="451">
        <f t="shared" si="69"/>
        <v>22.5</v>
      </c>
      <c r="X233" s="474">
        <f t="shared" si="70"/>
        <v>85.5</v>
      </c>
      <c r="AC233" s="3"/>
    </row>
    <row r="234" spans="1:29" outlineLevel="2" x14ac:dyDescent="0.2">
      <c r="A234" s="471" t="s">
        <v>350</v>
      </c>
      <c r="B234" s="430" t="s">
        <v>34</v>
      </c>
      <c r="C234" s="430" t="s">
        <v>14</v>
      </c>
      <c r="D234" s="430" t="s">
        <v>357</v>
      </c>
      <c r="E234" s="430" t="s">
        <v>358</v>
      </c>
      <c r="F234" s="430" t="s">
        <v>359</v>
      </c>
      <c r="G234" s="472">
        <v>7.5</v>
      </c>
      <c r="H234" s="430" t="s">
        <v>13</v>
      </c>
      <c r="I234" s="430" t="s">
        <v>629</v>
      </c>
      <c r="J234" s="446">
        <v>1</v>
      </c>
      <c r="K234" s="446">
        <v>9</v>
      </c>
      <c r="L234" s="447">
        <v>13.5</v>
      </c>
      <c r="M234" s="455">
        <f t="shared" si="65"/>
        <v>4</v>
      </c>
      <c r="N234" s="456">
        <f t="shared" si="66"/>
        <v>6</v>
      </c>
      <c r="O234" s="425">
        <v>40</v>
      </c>
      <c r="P234" s="450">
        <v>1</v>
      </c>
      <c r="Q234" s="451">
        <v>2</v>
      </c>
      <c r="R234" s="425">
        <v>60</v>
      </c>
      <c r="S234" s="450">
        <v>1</v>
      </c>
      <c r="T234" s="451">
        <v>3</v>
      </c>
      <c r="U234" s="473">
        <f t="shared" si="67"/>
        <v>85.5</v>
      </c>
      <c r="V234" s="453">
        <f t="shared" si="68"/>
        <v>36</v>
      </c>
      <c r="W234" s="451">
        <f t="shared" si="69"/>
        <v>49.5</v>
      </c>
      <c r="X234" s="474">
        <f t="shared" si="70"/>
        <v>85.5</v>
      </c>
      <c r="AC234" s="3"/>
    </row>
    <row r="235" spans="1:29" outlineLevel="2" x14ac:dyDescent="0.2">
      <c r="A235" s="471" t="s">
        <v>350</v>
      </c>
      <c r="B235" s="430" t="s">
        <v>34</v>
      </c>
      <c r="C235" s="430" t="s">
        <v>18</v>
      </c>
      <c r="D235" s="430" t="s">
        <v>360</v>
      </c>
      <c r="E235" s="430" t="s">
        <v>361</v>
      </c>
      <c r="F235" s="430" t="s">
        <v>362</v>
      </c>
      <c r="G235" s="472">
        <v>6</v>
      </c>
      <c r="H235" s="430" t="s">
        <v>13</v>
      </c>
      <c r="I235" s="430" t="s">
        <v>629</v>
      </c>
      <c r="J235" s="446">
        <v>1</v>
      </c>
      <c r="K235" s="446">
        <v>9</v>
      </c>
      <c r="L235" s="447">
        <v>9</v>
      </c>
      <c r="M235" s="455">
        <f t="shared" si="65"/>
        <v>5</v>
      </c>
      <c r="N235" s="456">
        <f t="shared" si="66"/>
        <v>5</v>
      </c>
      <c r="O235" s="425">
        <v>80</v>
      </c>
      <c r="P235" s="450">
        <v>1</v>
      </c>
      <c r="Q235" s="451">
        <v>3</v>
      </c>
      <c r="R235" s="425">
        <v>0</v>
      </c>
      <c r="S235" s="450">
        <v>0</v>
      </c>
      <c r="T235" s="451">
        <v>0</v>
      </c>
      <c r="U235" s="473">
        <f t="shared" si="67"/>
        <v>36</v>
      </c>
      <c r="V235" s="453">
        <f t="shared" si="68"/>
        <v>36</v>
      </c>
      <c r="W235" s="451">
        <f t="shared" si="69"/>
        <v>0</v>
      </c>
      <c r="X235" s="474">
        <f t="shared" si="70"/>
        <v>36</v>
      </c>
      <c r="AC235" s="3"/>
    </row>
    <row r="236" spans="1:29" outlineLevel="2" x14ac:dyDescent="0.2">
      <c r="A236" s="471" t="s">
        <v>350</v>
      </c>
      <c r="B236" s="430" t="s">
        <v>34</v>
      </c>
      <c r="C236" s="430" t="s">
        <v>18</v>
      </c>
      <c r="D236" s="430" t="s">
        <v>363</v>
      </c>
      <c r="E236" s="430" t="s">
        <v>364</v>
      </c>
      <c r="F236" s="430" t="s">
        <v>365</v>
      </c>
      <c r="G236" s="472">
        <v>6</v>
      </c>
      <c r="H236" s="430" t="s">
        <v>13</v>
      </c>
      <c r="I236" s="430" t="s">
        <v>629</v>
      </c>
      <c r="J236" s="446">
        <v>1</v>
      </c>
      <c r="K236" s="446">
        <v>9</v>
      </c>
      <c r="L236" s="447">
        <v>9</v>
      </c>
      <c r="M236" s="455">
        <f t="shared" si="65"/>
        <v>5</v>
      </c>
      <c r="N236" s="456">
        <f t="shared" si="66"/>
        <v>5</v>
      </c>
      <c r="O236" s="425">
        <v>60</v>
      </c>
      <c r="P236" s="450">
        <v>1</v>
      </c>
      <c r="Q236" s="451">
        <v>3</v>
      </c>
      <c r="R236" s="425">
        <v>0</v>
      </c>
      <c r="S236" s="450">
        <v>0</v>
      </c>
      <c r="T236" s="451">
        <v>0</v>
      </c>
      <c r="U236" s="473">
        <f t="shared" si="67"/>
        <v>36</v>
      </c>
      <c r="V236" s="453">
        <f t="shared" si="68"/>
        <v>36</v>
      </c>
      <c r="W236" s="451">
        <f t="shared" si="69"/>
        <v>0</v>
      </c>
      <c r="X236" s="474">
        <f t="shared" si="70"/>
        <v>36</v>
      </c>
      <c r="AC236" s="3"/>
    </row>
    <row r="237" spans="1:29" outlineLevel="2" x14ac:dyDescent="0.2">
      <c r="A237" s="471" t="s">
        <v>350</v>
      </c>
      <c r="B237" s="430" t="s">
        <v>34</v>
      </c>
      <c r="C237" s="430" t="s">
        <v>56</v>
      </c>
      <c r="D237" s="430" t="s">
        <v>366</v>
      </c>
      <c r="E237" s="430" t="s">
        <v>367</v>
      </c>
      <c r="F237" s="430" t="s">
        <v>368</v>
      </c>
      <c r="G237" s="472">
        <v>6</v>
      </c>
      <c r="H237" s="430" t="s">
        <v>13</v>
      </c>
      <c r="I237" s="430" t="s">
        <v>629</v>
      </c>
      <c r="J237" s="446">
        <v>1</v>
      </c>
      <c r="K237" s="446">
        <v>9</v>
      </c>
      <c r="L237" s="447">
        <v>9</v>
      </c>
      <c r="M237" s="455">
        <f t="shared" si="65"/>
        <v>5</v>
      </c>
      <c r="N237" s="456">
        <f t="shared" si="66"/>
        <v>5</v>
      </c>
      <c r="O237" s="425">
        <v>0</v>
      </c>
      <c r="P237" s="450">
        <v>0</v>
      </c>
      <c r="Q237" s="451">
        <v>0</v>
      </c>
      <c r="R237" s="425">
        <v>40</v>
      </c>
      <c r="S237" s="450">
        <v>1</v>
      </c>
      <c r="T237" s="451">
        <v>2</v>
      </c>
      <c r="U237" s="473">
        <f t="shared" si="67"/>
        <v>27</v>
      </c>
      <c r="V237" s="453">
        <f t="shared" si="68"/>
        <v>0</v>
      </c>
      <c r="W237" s="451">
        <f t="shared" si="69"/>
        <v>27</v>
      </c>
      <c r="X237" s="474">
        <f t="shared" si="70"/>
        <v>27</v>
      </c>
      <c r="AC237" s="3"/>
    </row>
    <row r="238" spans="1:29" outlineLevel="2" x14ac:dyDescent="0.2">
      <c r="A238" s="471" t="s">
        <v>350</v>
      </c>
      <c r="B238" s="430" t="s">
        <v>34</v>
      </c>
      <c r="C238" s="478" t="s">
        <v>22</v>
      </c>
      <c r="D238" s="430" t="s">
        <v>369</v>
      </c>
      <c r="E238" s="430" t="s">
        <v>370</v>
      </c>
      <c r="F238" s="430" t="s">
        <v>371</v>
      </c>
      <c r="G238" s="472">
        <v>6</v>
      </c>
      <c r="H238" s="430" t="s">
        <v>13</v>
      </c>
      <c r="I238" s="430" t="s">
        <v>629</v>
      </c>
      <c r="J238" s="446">
        <v>1</v>
      </c>
      <c r="K238" s="446">
        <v>9</v>
      </c>
      <c r="L238" s="447">
        <v>9</v>
      </c>
      <c r="M238" s="455">
        <f t="shared" si="65"/>
        <v>5</v>
      </c>
      <c r="N238" s="456">
        <f t="shared" si="66"/>
        <v>5</v>
      </c>
      <c r="O238" s="425">
        <v>40</v>
      </c>
      <c r="P238" s="450">
        <v>1</v>
      </c>
      <c r="Q238" s="451">
        <v>2</v>
      </c>
      <c r="R238" s="425">
        <v>0</v>
      </c>
      <c r="S238" s="450">
        <v>0</v>
      </c>
      <c r="T238" s="451">
        <v>0</v>
      </c>
      <c r="U238" s="473">
        <f t="shared" si="67"/>
        <v>27</v>
      </c>
      <c r="V238" s="453">
        <f t="shared" si="68"/>
        <v>27</v>
      </c>
      <c r="W238" s="451">
        <f t="shared" si="69"/>
        <v>0</v>
      </c>
      <c r="X238" s="474">
        <f t="shared" si="70"/>
        <v>27</v>
      </c>
      <c r="AC238" s="3"/>
    </row>
    <row r="239" spans="1:29" outlineLevel="2" x14ac:dyDescent="0.2">
      <c r="A239" s="471" t="s">
        <v>350</v>
      </c>
      <c r="B239" s="430" t="s">
        <v>34</v>
      </c>
      <c r="C239" s="430" t="s">
        <v>8</v>
      </c>
      <c r="D239" s="430" t="s">
        <v>69</v>
      </c>
      <c r="E239" s="430" t="s">
        <v>5</v>
      </c>
      <c r="F239" s="430" t="s">
        <v>6</v>
      </c>
      <c r="G239" s="472">
        <v>18</v>
      </c>
      <c r="H239" s="430" t="s">
        <v>7</v>
      </c>
      <c r="I239" s="430" t="s">
        <v>623</v>
      </c>
      <c r="J239" s="446">
        <v>1</v>
      </c>
      <c r="K239" s="446">
        <f>$Z$14</f>
        <v>0.4</v>
      </c>
      <c r="L239" s="447">
        <v>0</v>
      </c>
      <c r="M239" s="455">
        <f t="shared" si="65"/>
        <v>7.407407407407407E-2</v>
      </c>
      <c r="N239" s="456">
        <f t="shared" si="66"/>
        <v>0</v>
      </c>
      <c r="O239" s="425">
        <v>1</v>
      </c>
      <c r="P239" s="450">
        <f>O239</f>
        <v>1</v>
      </c>
      <c r="Q239" s="451">
        <v>0</v>
      </c>
      <c r="R239" s="425">
        <v>6</v>
      </c>
      <c r="S239" s="450">
        <f>R239</f>
        <v>6</v>
      </c>
      <c r="T239" s="451">
        <v>0</v>
      </c>
      <c r="U239" s="473">
        <f t="shared" si="67"/>
        <v>2.8000000000000003</v>
      </c>
      <c r="V239" s="453">
        <f t="shared" si="68"/>
        <v>0.4</v>
      </c>
      <c r="W239" s="451">
        <f t="shared" si="69"/>
        <v>2.4000000000000004</v>
      </c>
      <c r="X239" s="474">
        <f t="shared" si="70"/>
        <v>2.8000000000000003</v>
      </c>
      <c r="AC239" s="3"/>
    </row>
    <row r="240" spans="1:29" outlineLevel="2" x14ac:dyDescent="0.2">
      <c r="A240" s="471" t="s">
        <v>350</v>
      </c>
      <c r="B240" s="430" t="s">
        <v>34</v>
      </c>
      <c r="C240" s="430" t="s">
        <v>98</v>
      </c>
      <c r="D240" s="430" t="s">
        <v>372</v>
      </c>
      <c r="E240" s="430" t="s">
        <v>373</v>
      </c>
      <c r="F240" s="430" t="s">
        <v>374</v>
      </c>
      <c r="G240" s="472">
        <v>6</v>
      </c>
      <c r="H240" s="430" t="s">
        <v>97</v>
      </c>
      <c r="I240" s="430" t="s">
        <v>630</v>
      </c>
      <c r="J240" s="446">
        <v>1</v>
      </c>
      <c r="K240" s="446">
        <f t="shared" ref="K240:K246" si="71">(4.5+$Z$18)*J240</f>
        <v>9</v>
      </c>
      <c r="L240" s="447">
        <v>9</v>
      </c>
      <c r="M240" s="455">
        <f t="shared" si="65"/>
        <v>5</v>
      </c>
      <c r="N240" s="456">
        <f t="shared" si="66"/>
        <v>5</v>
      </c>
      <c r="O240" s="425">
        <v>20</v>
      </c>
      <c r="P240" s="450">
        <v>1</v>
      </c>
      <c r="Q240" s="451">
        <v>1</v>
      </c>
      <c r="R240" s="425">
        <v>0</v>
      </c>
      <c r="S240" s="450">
        <v>0</v>
      </c>
      <c r="T240" s="451">
        <v>0</v>
      </c>
      <c r="U240" s="473">
        <f t="shared" si="67"/>
        <v>18</v>
      </c>
      <c r="V240" s="453">
        <f t="shared" si="68"/>
        <v>18</v>
      </c>
      <c r="W240" s="451">
        <f t="shared" si="69"/>
        <v>0</v>
      </c>
      <c r="X240" s="474">
        <f t="shared" si="70"/>
        <v>18</v>
      </c>
      <c r="AC240" s="3"/>
    </row>
    <row r="241" spans="1:29" outlineLevel="2" x14ac:dyDescent="0.2">
      <c r="A241" s="471" t="s">
        <v>350</v>
      </c>
      <c r="B241" s="430" t="s">
        <v>34</v>
      </c>
      <c r="C241" s="478" t="s">
        <v>56</v>
      </c>
      <c r="D241" s="430" t="s">
        <v>375</v>
      </c>
      <c r="E241" s="430" t="s">
        <v>376</v>
      </c>
      <c r="F241" s="430" t="s">
        <v>377</v>
      </c>
      <c r="G241" s="472">
        <v>6</v>
      </c>
      <c r="H241" s="430" t="s">
        <v>13</v>
      </c>
      <c r="I241" s="430" t="s">
        <v>629</v>
      </c>
      <c r="J241" s="446">
        <v>1</v>
      </c>
      <c r="K241" s="446">
        <f t="shared" si="71"/>
        <v>9</v>
      </c>
      <c r="L241" s="447">
        <v>9</v>
      </c>
      <c r="M241" s="455">
        <f t="shared" si="65"/>
        <v>5</v>
      </c>
      <c r="N241" s="456">
        <f t="shared" si="66"/>
        <v>5</v>
      </c>
      <c r="O241" s="425">
        <v>0</v>
      </c>
      <c r="P241" s="450">
        <v>0</v>
      </c>
      <c r="Q241" s="451">
        <v>0</v>
      </c>
      <c r="R241" s="425">
        <v>60</v>
      </c>
      <c r="S241" s="450">
        <v>1</v>
      </c>
      <c r="T241" s="451">
        <v>3</v>
      </c>
      <c r="U241" s="473">
        <f t="shared" si="67"/>
        <v>36</v>
      </c>
      <c r="V241" s="453">
        <f t="shared" si="68"/>
        <v>0</v>
      </c>
      <c r="W241" s="451">
        <f t="shared" si="69"/>
        <v>36</v>
      </c>
      <c r="X241" s="474">
        <f t="shared" si="70"/>
        <v>36</v>
      </c>
      <c r="AC241" s="3"/>
    </row>
    <row r="242" spans="1:29" outlineLevel="2" x14ac:dyDescent="0.2">
      <c r="A242" s="471" t="s">
        <v>350</v>
      </c>
      <c r="B242" s="430" t="s">
        <v>34</v>
      </c>
      <c r="C242" s="430" t="s">
        <v>98</v>
      </c>
      <c r="D242" s="430" t="s">
        <v>378</v>
      </c>
      <c r="E242" s="430" t="s">
        <v>379</v>
      </c>
      <c r="F242" s="430" t="s">
        <v>380</v>
      </c>
      <c r="G242" s="472">
        <v>6</v>
      </c>
      <c r="H242" s="430" t="s">
        <v>97</v>
      </c>
      <c r="I242" s="430" t="s">
        <v>630</v>
      </c>
      <c r="J242" s="446">
        <v>1</v>
      </c>
      <c r="K242" s="446">
        <f t="shared" si="71"/>
        <v>9</v>
      </c>
      <c r="L242" s="447">
        <v>9</v>
      </c>
      <c r="M242" s="455">
        <f t="shared" si="65"/>
        <v>5</v>
      </c>
      <c r="N242" s="456">
        <f t="shared" si="66"/>
        <v>5</v>
      </c>
      <c r="O242" s="425">
        <v>20</v>
      </c>
      <c r="P242" s="450">
        <v>1</v>
      </c>
      <c r="Q242" s="451">
        <v>1</v>
      </c>
      <c r="R242" s="425">
        <v>0</v>
      </c>
      <c r="S242" s="450">
        <v>0</v>
      </c>
      <c r="T242" s="451">
        <v>0</v>
      </c>
      <c r="U242" s="473">
        <f t="shared" si="67"/>
        <v>18</v>
      </c>
      <c r="V242" s="453">
        <f t="shared" si="68"/>
        <v>18</v>
      </c>
      <c r="W242" s="451">
        <f t="shared" si="69"/>
        <v>0</v>
      </c>
      <c r="X242" s="474">
        <f t="shared" si="70"/>
        <v>18</v>
      </c>
      <c r="AC242" s="3"/>
    </row>
    <row r="243" spans="1:29" outlineLevel="2" x14ac:dyDescent="0.2">
      <c r="A243" s="471" t="s">
        <v>350</v>
      </c>
      <c r="B243" s="430" t="s">
        <v>34</v>
      </c>
      <c r="C243" s="430" t="s">
        <v>98</v>
      </c>
      <c r="D243" s="430" t="s">
        <v>381</v>
      </c>
      <c r="E243" s="430" t="s">
        <v>382</v>
      </c>
      <c r="F243" s="430" t="s">
        <v>383</v>
      </c>
      <c r="G243" s="472">
        <v>6</v>
      </c>
      <c r="H243" s="430" t="s">
        <v>97</v>
      </c>
      <c r="I243" s="430" t="s">
        <v>630</v>
      </c>
      <c r="J243" s="446">
        <v>1</v>
      </c>
      <c r="K243" s="446">
        <f t="shared" si="71"/>
        <v>9</v>
      </c>
      <c r="L243" s="447">
        <v>9</v>
      </c>
      <c r="M243" s="455">
        <f t="shared" si="65"/>
        <v>5</v>
      </c>
      <c r="N243" s="456">
        <f t="shared" si="66"/>
        <v>5</v>
      </c>
      <c r="O243" s="425">
        <v>20</v>
      </c>
      <c r="P243" s="450">
        <v>1</v>
      </c>
      <c r="Q243" s="451">
        <v>1</v>
      </c>
      <c r="R243" s="425">
        <v>0</v>
      </c>
      <c r="S243" s="450">
        <v>0</v>
      </c>
      <c r="T243" s="451">
        <v>0</v>
      </c>
      <c r="U243" s="473">
        <f t="shared" si="67"/>
        <v>18</v>
      </c>
      <c r="V243" s="453">
        <f t="shared" si="68"/>
        <v>18</v>
      </c>
      <c r="W243" s="451">
        <f t="shared" si="69"/>
        <v>0</v>
      </c>
      <c r="X243" s="474">
        <f t="shared" si="70"/>
        <v>18</v>
      </c>
      <c r="AC243" s="3"/>
    </row>
    <row r="244" spans="1:29" outlineLevel="2" x14ac:dyDescent="0.2">
      <c r="A244" s="471" t="s">
        <v>350</v>
      </c>
      <c r="B244" s="430" t="s">
        <v>34</v>
      </c>
      <c r="C244" s="478" t="s">
        <v>38</v>
      </c>
      <c r="D244" s="430" t="s">
        <v>384</v>
      </c>
      <c r="E244" s="430" t="s">
        <v>385</v>
      </c>
      <c r="F244" s="430" t="s">
        <v>386</v>
      </c>
      <c r="G244" s="472">
        <v>6</v>
      </c>
      <c r="H244" s="430" t="s">
        <v>13</v>
      </c>
      <c r="I244" s="430" t="s">
        <v>629</v>
      </c>
      <c r="J244" s="446">
        <v>1</v>
      </c>
      <c r="K244" s="446">
        <f t="shared" si="71"/>
        <v>9</v>
      </c>
      <c r="L244" s="447">
        <v>9</v>
      </c>
      <c r="M244" s="455">
        <f t="shared" si="65"/>
        <v>5</v>
      </c>
      <c r="N244" s="456">
        <f t="shared" si="66"/>
        <v>5</v>
      </c>
      <c r="O244" s="425">
        <v>0</v>
      </c>
      <c r="P244" s="450">
        <v>0</v>
      </c>
      <c r="Q244" s="451">
        <v>0</v>
      </c>
      <c r="R244" s="425">
        <v>40</v>
      </c>
      <c r="S244" s="450">
        <v>1</v>
      </c>
      <c r="T244" s="451">
        <v>2</v>
      </c>
      <c r="U244" s="473">
        <f t="shared" si="67"/>
        <v>27</v>
      </c>
      <c r="V244" s="453">
        <f t="shared" si="68"/>
        <v>0</v>
      </c>
      <c r="W244" s="451">
        <f t="shared" si="69"/>
        <v>27</v>
      </c>
      <c r="X244" s="474">
        <f t="shared" si="70"/>
        <v>27</v>
      </c>
      <c r="AC244" s="3"/>
    </row>
    <row r="245" spans="1:29" outlineLevel="2" x14ac:dyDescent="0.2">
      <c r="A245" s="471" t="s">
        <v>350</v>
      </c>
      <c r="B245" s="430" t="s">
        <v>34</v>
      </c>
      <c r="C245" s="430" t="s">
        <v>98</v>
      </c>
      <c r="D245" s="430" t="s">
        <v>387</v>
      </c>
      <c r="E245" s="430" t="s">
        <v>388</v>
      </c>
      <c r="F245" s="430" t="s">
        <v>389</v>
      </c>
      <c r="G245" s="472">
        <v>6</v>
      </c>
      <c r="H245" s="430" t="s">
        <v>97</v>
      </c>
      <c r="I245" s="430" t="s">
        <v>630</v>
      </c>
      <c r="J245" s="446">
        <v>1</v>
      </c>
      <c r="K245" s="446">
        <f t="shared" si="71"/>
        <v>9</v>
      </c>
      <c r="L245" s="447">
        <v>9</v>
      </c>
      <c r="M245" s="455">
        <f t="shared" si="65"/>
        <v>5</v>
      </c>
      <c r="N245" s="456">
        <f t="shared" si="66"/>
        <v>5</v>
      </c>
      <c r="O245" s="425">
        <v>20</v>
      </c>
      <c r="P245" s="450">
        <v>1</v>
      </c>
      <c r="Q245" s="451">
        <v>1</v>
      </c>
      <c r="R245" s="425">
        <v>0</v>
      </c>
      <c r="S245" s="450">
        <v>0</v>
      </c>
      <c r="T245" s="451">
        <v>0</v>
      </c>
      <c r="U245" s="473">
        <f t="shared" si="67"/>
        <v>18</v>
      </c>
      <c r="V245" s="453">
        <f t="shared" si="68"/>
        <v>18</v>
      </c>
      <c r="W245" s="451">
        <f t="shared" si="69"/>
        <v>0</v>
      </c>
      <c r="X245" s="474">
        <f t="shared" si="70"/>
        <v>18</v>
      </c>
      <c r="AC245" s="3"/>
    </row>
    <row r="246" spans="1:29" outlineLevel="2" x14ac:dyDescent="0.2">
      <c r="A246" s="471" t="s">
        <v>350</v>
      </c>
      <c r="B246" s="430" t="s">
        <v>34</v>
      </c>
      <c r="C246" s="430" t="s">
        <v>8</v>
      </c>
      <c r="D246" s="478" t="s">
        <v>726</v>
      </c>
      <c r="E246" s="430" t="s">
        <v>654</v>
      </c>
      <c r="F246" s="430" t="s">
        <v>684</v>
      </c>
      <c r="G246" s="472">
        <v>6</v>
      </c>
      <c r="H246" s="430" t="s">
        <v>97</v>
      </c>
      <c r="I246" s="430" t="s">
        <v>630</v>
      </c>
      <c r="J246" s="446">
        <v>1</v>
      </c>
      <c r="K246" s="446">
        <f t="shared" si="71"/>
        <v>9</v>
      </c>
      <c r="L246" s="447">
        <v>9</v>
      </c>
      <c r="M246" s="455">
        <f t="shared" si="65"/>
        <v>5</v>
      </c>
      <c r="N246" s="456">
        <f t="shared" si="66"/>
        <v>5</v>
      </c>
      <c r="O246" s="425">
        <v>0</v>
      </c>
      <c r="P246" s="450">
        <v>0</v>
      </c>
      <c r="Q246" s="451">
        <v>0</v>
      </c>
      <c r="R246" s="425">
        <v>20</v>
      </c>
      <c r="S246" s="450">
        <v>1</v>
      </c>
      <c r="T246" s="451">
        <v>1</v>
      </c>
      <c r="U246" s="473">
        <f t="shared" si="67"/>
        <v>18</v>
      </c>
      <c r="V246" s="453">
        <f t="shared" si="68"/>
        <v>0</v>
      </c>
      <c r="W246" s="451">
        <f t="shared" si="69"/>
        <v>18</v>
      </c>
      <c r="X246" s="474">
        <f t="shared" si="70"/>
        <v>18</v>
      </c>
      <c r="AC246" s="3"/>
    </row>
    <row r="247" spans="1:29" outlineLevel="2" x14ac:dyDescent="0.2">
      <c r="A247" s="471" t="s">
        <v>350</v>
      </c>
      <c r="B247" s="430" t="s">
        <v>34</v>
      </c>
      <c r="C247" s="430" t="s">
        <v>8</v>
      </c>
      <c r="D247" s="430" t="s">
        <v>29</v>
      </c>
      <c r="E247" s="430" t="s">
        <v>30</v>
      </c>
      <c r="F247" s="430" t="s">
        <v>31</v>
      </c>
      <c r="G247" s="472">
        <v>12</v>
      </c>
      <c r="H247" s="430" t="s">
        <v>32</v>
      </c>
      <c r="I247" s="430" t="s">
        <v>630</v>
      </c>
      <c r="J247" s="446">
        <v>1</v>
      </c>
      <c r="K247" s="446">
        <f>$Z$15</f>
        <v>0.06</v>
      </c>
      <c r="L247" s="447">
        <v>0</v>
      </c>
      <c r="M247" s="455">
        <f t="shared" si="65"/>
        <v>1.6666666666666666E-2</v>
      </c>
      <c r="N247" s="456">
        <f t="shared" si="66"/>
        <v>0</v>
      </c>
      <c r="O247" s="425">
        <v>1</v>
      </c>
      <c r="P247" s="450">
        <f>O247</f>
        <v>1</v>
      </c>
      <c r="Q247" s="451">
        <v>0</v>
      </c>
      <c r="R247" s="425">
        <v>1</v>
      </c>
      <c r="S247" s="450">
        <f>R247</f>
        <v>1</v>
      </c>
      <c r="T247" s="451">
        <v>0</v>
      </c>
      <c r="U247" s="473">
        <f t="shared" si="67"/>
        <v>0.12</v>
      </c>
      <c r="V247" s="453">
        <f t="shared" si="68"/>
        <v>0.06</v>
      </c>
      <c r="W247" s="451">
        <f t="shared" si="69"/>
        <v>0.06</v>
      </c>
      <c r="X247" s="474">
        <f t="shared" si="70"/>
        <v>0.12</v>
      </c>
      <c r="AC247" s="3"/>
    </row>
    <row r="248" spans="1:29" outlineLevel="1" x14ac:dyDescent="0.2">
      <c r="A248" s="471" t="s">
        <v>733</v>
      </c>
      <c r="B248" s="430"/>
      <c r="C248" s="430"/>
      <c r="D248" s="430"/>
      <c r="E248" s="430"/>
      <c r="F248" s="430"/>
      <c r="G248" s="472"/>
      <c r="H248" s="430"/>
      <c r="I248" s="430"/>
      <c r="J248" s="446"/>
      <c r="K248" s="446"/>
      <c r="L248" s="447"/>
      <c r="M248" s="455"/>
      <c r="N248" s="456"/>
      <c r="O248" s="425"/>
      <c r="P248" s="450"/>
      <c r="Q248" s="451"/>
      <c r="R248" s="425"/>
      <c r="S248" s="450"/>
      <c r="T248" s="451"/>
      <c r="U248" s="473"/>
      <c r="V248" s="453"/>
      <c r="W248" s="451"/>
      <c r="X248" s="474">
        <f>SUBTOTAL(9,X228:X247)</f>
        <v>641.91999999999996</v>
      </c>
      <c r="AC248" s="3"/>
    </row>
    <row r="249" spans="1:29" outlineLevel="2" x14ac:dyDescent="0.2">
      <c r="A249" s="443" t="s">
        <v>390</v>
      </c>
      <c r="B249" s="430" t="s">
        <v>587</v>
      </c>
      <c r="C249" s="478" t="s">
        <v>14</v>
      </c>
      <c r="D249" s="429" t="s">
        <v>653</v>
      </c>
      <c r="E249" s="430" t="s">
        <v>159</v>
      </c>
      <c r="F249" s="431" t="s">
        <v>160</v>
      </c>
      <c r="G249" s="472">
        <v>15</v>
      </c>
      <c r="H249" s="430" t="s">
        <v>151</v>
      </c>
      <c r="I249" s="430" t="s">
        <v>624</v>
      </c>
      <c r="J249" s="446">
        <v>1</v>
      </c>
      <c r="K249" s="446">
        <f>$Z$73</f>
        <v>0.4</v>
      </c>
      <c r="L249" s="447">
        <v>0</v>
      </c>
      <c r="M249" s="455">
        <f t="shared" ref="M249:M272" si="72">K249*10/3/G249</f>
        <v>8.8888888888888878E-2</v>
      </c>
      <c r="N249" s="456">
        <f t="shared" ref="N249:N272" si="73">L249*10/3/G249</f>
        <v>0</v>
      </c>
      <c r="O249" s="425">
        <v>0</v>
      </c>
      <c r="P249" s="450">
        <v>0</v>
      </c>
      <c r="Q249" s="451">
        <v>0</v>
      </c>
      <c r="R249" s="425">
        <v>2</v>
      </c>
      <c r="S249" s="450">
        <f>R249</f>
        <v>2</v>
      </c>
      <c r="T249" s="451">
        <v>0</v>
      </c>
      <c r="U249" s="473">
        <f t="shared" ref="U249:U272" si="74">K249*(P249+S249)+L249*(Q249+T249)</f>
        <v>0.8</v>
      </c>
      <c r="V249" s="453">
        <f t="shared" ref="V249:V272" si="75">K249*P249+L249*Q249</f>
        <v>0</v>
      </c>
      <c r="W249" s="451">
        <f t="shared" ref="W249:W272" si="76">K249*S249+L249*T249</f>
        <v>0.8</v>
      </c>
      <c r="X249" s="474">
        <f t="shared" ref="X249:X272" si="77">U249</f>
        <v>0.8</v>
      </c>
      <c r="AC249" s="3"/>
    </row>
    <row r="250" spans="1:29" outlineLevel="2" x14ac:dyDescent="0.2">
      <c r="A250" s="443" t="s">
        <v>390</v>
      </c>
      <c r="B250" s="430" t="s">
        <v>587</v>
      </c>
      <c r="C250" s="478" t="s">
        <v>14</v>
      </c>
      <c r="D250" s="429" t="s">
        <v>650</v>
      </c>
      <c r="E250" s="430" t="s">
        <v>679</v>
      </c>
      <c r="F250" s="431" t="s">
        <v>649</v>
      </c>
      <c r="G250" s="472">
        <v>5</v>
      </c>
      <c r="H250" s="430" t="s">
        <v>13</v>
      </c>
      <c r="I250" s="430" t="s">
        <v>629</v>
      </c>
      <c r="J250" s="446">
        <f>1/3</f>
        <v>0.33333333333333331</v>
      </c>
      <c r="K250" s="446">
        <f>13.5*J250</f>
        <v>4.5</v>
      </c>
      <c r="L250" s="447">
        <v>0</v>
      </c>
      <c r="M250" s="455">
        <f t="shared" si="72"/>
        <v>3</v>
      </c>
      <c r="N250" s="456">
        <f t="shared" si="73"/>
        <v>0</v>
      </c>
      <c r="O250" s="425">
        <v>0</v>
      </c>
      <c r="P250" s="450">
        <v>0</v>
      </c>
      <c r="Q250" s="451">
        <v>0</v>
      </c>
      <c r="R250" s="425">
        <v>10</v>
      </c>
      <c r="S250" s="450">
        <v>1</v>
      </c>
      <c r="T250" s="451">
        <v>0</v>
      </c>
      <c r="U250" s="473">
        <f t="shared" si="74"/>
        <v>4.5</v>
      </c>
      <c r="V250" s="453">
        <f t="shared" si="75"/>
        <v>0</v>
      </c>
      <c r="W250" s="451">
        <f t="shared" si="76"/>
        <v>4.5</v>
      </c>
      <c r="X250" s="474">
        <f t="shared" si="77"/>
        <v>4.5</v>
      </c>
      <c r="AC250" s="3"/>
    </row>
    <row r="251" spans="1:29" outlineLevel="2" x14ac:dyDescent="0.2">
      <c r="A251" s="471" t="s">
        <v>390</v>
      </c>
      <c r="B251" s="430" t="s">
        <v>9</v>
      </c>
      <c r="C251" s="430" t="s">
        <v>43</v>
      </c>
      <c r="D251" s="430" t="s">
        <v>231</v>
      </c>
      <c r="E251" s="430" t="s">
        <v>232</v>
      </c>
      <c r="F251" s="430" t="s">
        <v>233</v>
      </c>
      <c r="G251" s="472">
        <v>6</v>
      </c>
      <c r="H251" s="430" t="s">
        <v>234</v>
      </c>
      <c r="I251" s="430" t="s">
        <v>629</v>
      </c>
      <c r="J251" s="446">
        <v>0.10539999999999999</v>
      </c>
      <c r="K251" s="446">
        <f>J251*13.5</f>
        <v>1.4228999999999998</v>
      </c>
      <c r="L251" s="447">
        <f>J251*4.5</f>
        <v>0.47429999999999994</v>
      </c>
      <c r="M251" s="455">
        <f t="shared" si="72"/>
        <v>0.79049999999999987</v>
      </c>
      <c r="N251" s="456">
        <f t="shared" si="73"/>
        <v>0.26349999999999996</v>
      </c>
      <c r="O251" s="425">
        <v>100</v>
      </c>
      <c r="P251" s="450">
        <v>2</v>
      </c>
      <c r="Q251" s="451">
        <v>5</v>
      </c>
      <c r="R251" s="425">
        <v>10</v>
      </c>
      <c r="S251" s="450">
        <v>0.33</v>
      </c>
      <c r="T251" s="451">
        <v>0.5</v>
      </c>
      <c r="U251" s="473">
        <f t="shared" si="74"/>
        <v>5.9240069999999996</v>
      </c>
      <c r="V251" s="453">
        <f t="shared" si="75"/>
        <v>5.2172999999999998</v>
      </c>
      <c r="W251" s="451">
        <f t="shared" si="76"/>
        <v>0.70670699999999997</v>
      </c>
      <c r="X251" s="474">
        <f t="shared" si="77"/>
        <v>5.9240069999999996</v>
      </c>
      <c r="AC251" s="3"/>
    </row>
    <row r="252" spans="1:29" outlineLevel="2" x14ac:dyDescent="0.2">
      <c r="A252" s="471" t="s">
        <v>390</v>
      </c>
      <c r="B252" s="430" t="s">
        <v>75</v>
      </c>
      <c r="C252" s="430" t="s">
        <v>43</v>
      </c>
      <c r="D252" s="430" t="s">
        <v>231</v>
      </c>
      <c r="E252" s="430" t="s">
        <v>232</v>
      </c>
      <c r="F252" s="430" t="s">
        <v>233</v>
      </c>
      <c r="G252" s="472">
        <v>6</v>
      </c>
      <c r="H252" s="430" t="s">
        <v>234</v>
      </c>
      <c r="I252" s="430" t="s">
        <v>629</v>
      </c>
      <c r="J252" s="446">
        <v>0.10539999999999999</v>
      </c>
      <c r="K252" s="446">
        <f>J252*13.5</f>
        <v>1.4228999999999998</v>
      </c>
      <c r="L252" s="447">
        <f>J252*4.5</f>
        <v>0.47429999999999994</v>
      </c>
      <c r="M252" s="455">
        <f t="shared" si="72"/>
        <v>0.79049999999999987</v>
      </c>
      <c r="N252" s="456">
        <f t="shared" si="73"/>
        <v>0.26349999999999996</v>
      </c>
      <c r="O252" s="425">
        <v>40</v>
      </c>
      <c r="P252" s="450">
        <v>1</v>
      </c>
      <c r="Q252" s="451">
        <v>2</v>
      </c>
      <c r="R252" s="425">
        <v>10</v>
      </c>
      <c r="S252" s="450">
        <v>0.17</v>
      </c>
      <c r="T252" s="451">
        <v>0.5</v>
      </c>
      <c r="U252" s="473">
        <f t="shared" si="74"/>
        <v>2.8505429999999996</v>
      </c>
      <c r="V252" s="453">
        <f t="shared" si="75"/>
        <v>2.3714999999999997</v>
      </c>
      <c r="W252" s="451">
        <f t="shared" si="76"/>
        <v>0.479043</v>
      </c>
      <c r="X252" s="474">
        <f t="shared" si="77"/>
        <v>2.8505429999999996</v>
      </c>
      <c r="AC252" s="3"/>
    </row>
    <row r="253" spans="1:29" outlineLevel="2" x14ac:dyDescent="0.2">
      <c r="A253" s="471" t="s">
        <v>390</v>
      </c>
      <c r="B253" s="430" t="s">
        <v>80</v>
      </c>
      <c r="C253" s="430" t="s">
        <v>43</v>
      </c>
      <c r="D253" s="430" t="s">
        <v>231</v>
      </c>
      <c r="E253" s="430" t="s">
        <v>232</v>
      </c>
      <c r="F253" s="430" t="s">
        <v>233</v>
      </c>
      <c r="G253" s="472">
        <v>6</v>
      </c>
      <c r="H253" s="430" t="s">
        <v>234</v>
      </c>
      <c r="I253" s="430" t="s">
        <v>629</v>
      </c>
      <c r="J253" s="446">
        <v>0.10539999999999999</v>
      </c>
      <c r="K253" s="446">
        <f>J253*13.5</f>
        <v>1.4228999999999998</v>
      </c>
      <c r="L253" s="447">
        <f>J253*4.5</f>
        <v>0.47429999999999994</v>
      </c>
      <c r="M253" s="455">
        <f t="shared" si="72"/>
        <v>0.79049999999999987</v>
      </c>
      <c r="N253" s="456">
        <f t="shared" si="73"/>
        <v>0.26349999999999996</v>
      </c>
      <c r="O253" s="425">
        <v>40</v>
      </c>
      <c r="P253" s="450">
        <v>1</v>
      </c>
      <c r="Q253" s="451">
        <v>2</v>
      </c>
      <c r="R253" s="425">
        <v>10</v>
      </c>
      <c r="S253" s="450">
        <v>0.17</v>
      </c>
      <c r="T253" s="451">
        <v>0.5</v>
      </c>
      <c r="U253" s="473">
        <f t="shared" si="74"/>
        <v>2.8505429999999996</v>
      </c>
      <c r="V253" s="453">
        <f t="shared" si="75"/>
        <v>2.3714999999999997</v>
      </c>
      <c r="W253" s="451">
        <f t="shared" si="76"/>
        <v>0.479043</v>
      </c>
      <c r="X253" s="474">
        <f t="shared" si="77"/>
        <v>2.8505429999999996</v>
      </c>
      <c r="AC253" s="3"/>
    </row>
    <row r="254" spans="1:29" outlineLevel="2" x14ac:dyDescent="0.2">
      <c r="A254" s="471" t="s">
        <v>390</v>
      </c>
      <c r="B254" s="430" t="s">
        <v>3</v>
      </c>
      <c r="C254" s="430" t="s">
        <v>43</v>
      </c>
      <c r="D254" s="430" t="s">
        <v>231</v>
      </c>
      <c r="E254" s="430" t="s">
        <v>232</v>
      </c>
      <c r="F254" s="430" t="s">
        <v>233</v>
      </c>
      <c r="G254" s="472">
        <v>6</v>
      </c>
      <c r="H254" s="430" t="s">
        <v>234</v>
      </c>
      <c r="I254" s="430" t="s">
        <v>629</v>
      </c>
      <c r="J254" s="446">
        <v>0.10539999999999999</v>
      </c>
      <c r="K254" s="446">
        <f>J254*13.5</f>
        <v>1.4228999999999998</v>
      </c>
      <c r="L254" s="447">
        <f>J254*4.5</f>
        <v>0.47429999999999994</v>
      </c>
      <c r="M254" s="455">
        <f t="shared" si="72"/>
        <v>0.79049999999999987</v>
      </c>
      <c r="N254" s="456">
        <f t="shared" si="73"/>
        <v>0.26349999999999996</v>
      </c>
      <c r="O254" s="425">
        <v>60</v>
      </c>
      <c r="P254" s="450">
        <v>1</v>
      </c>
      <c r="Q254" s="451">
        <v>3</v>
      </c>
      <c r="R254" s="425">
        <v>10</v>
      </c>
      <c r="S254" s="450">
        <v>0.33</v>
      </c>
      <c r="T254" s="451">
        <v>0.5</v>
      </c>
      <c r="U254" s="473">
        <f t="shared" si="74"/>
        <v>3.5525069999999994</v>
      </c>
      <c r="V254" s="453">
        <f t="shared" si="75"/>
        <v>2.8457999999999997</v>
      </c>
      <c r="W254" s="451">
        <f t="shared" si="76"/>
        <v>0.70670699999999997</v>
      </c>
      <c r="X254" s="474">
        <f t="shared" si="77"/>
        <v>3.5525069999999994</v>
      </c>
      <c r="AC254" s="3"/>
    </row>
    <row r="255" spans="1:29" outlineLevel="2" x14ac:dyDescent="0.2">
      <c r="A255" s="471" t="s">
        <v>390</v>
      </c>
      <c r="B255" s="430" t="s">
        <v>9</v>
      </c>
      <c r="C255" s="430" t="s">
        <v>8</v>
      </c>
      <c r="D255" s="430" t="s">
        <v>235</v>
      </c>
      <c r="E255" s="430" t="s">
        <v>236</v>
      </c>
      <c r="F255" s="430" t="s">
        <v>237</v>
      </c>
      <c r="G255" s="472">
        <v>6</v>
      </c>
      <c r="H255" s="430" t="s">
        <v>32</v>
      </c>
      <c r="I255" s="430" t="s">
        <v>630</v>
      </c>
      <c r="J255" s="446">
        <v>0.5</v>
      </c>
      <c r="K255" s="446">
        <f>(4.5+$Z$18)*J255</f>
        <v>4.5</v>
      </c>
      <c r="L255" s="447">
        <f>9*J255</f>
        <v>4.5</v>
      </c>
      <c r="M255" s="455">
        <f t="shared" si="72"/>
        <v>2.5</v>
      </c>
      <c r="N255" s="456">
        <f t="shared" si="73"/>
        <v>2.5</v>
      </c>
      <c r="O255" s="425">
        <v>0</v>
      </c>
      <c r="P255" s="450">
        <v>0</v>
      </c>
      <c r="Q255" s="451">
        <v>0</v>
      </c>
      <c r="R255" s="425">
        <v>8</v>
      </c>
      <c r="S255" s="450">
        <v>0.2</v>
      </c>
      <c r="T255" s="451">
        <v>0.4</v>
      </c>
      <c r="U255" s="473">
        <f t="shared" si="74"/>
        <v>2.7</v>
      </c>
      <c r="V255" s="453">
        <f t="shared" si="75"/>
        <v>0</v>
      </c>
      <c r="W255" s="451">
        <f t="shared" si="76"/>
        <v>2.7</v>
      </c>
      <c r="X255" s="474">
        <f t="shared" si="77"/>
        <v>2.7</v>
      </c>
      <c r="AC255" s="3"/>
    </row>
    <row r="256" spans="1:29" outlineLevel="2" x14ac:dyDescent="0.2">
      <c r="A256" s="471" t="s">
        <v>390</v>
      </c>
      <c r="B256" s="430" t="s">
        <v>75</v>
      </c>
      <c r="C256" s="430" t="s">
        <v>8</v>
      </c>
      <c r="D256" s="430" t="s">
        <v>235</v>
      </c>
      <c r="E256" s="430" t="s">
        <v>236</v>
      </c>
      <c r="F256" s="430" t="s">
        <v>237</v>
      </c>
      <c r="G256" s="472">
        <v>6</v>
      </c>
      <c r="H256" s="430" t="s">
        <v>32</v>
      </c>
      <c r="I256" s="430" t="s">
        <v>630</v>
      </c>
      <c r="J256" s="446">
        <v>0.5</v>
      </c>
      <c r="K256" s="446">
        <f>(4.5+$Z$18)*J256</f>
        <v>4.5</v>
      </c>
      <c r="L256" s="447">
        <f>9*J256</f>
        <v>4.5</v>
      </c>
      <c r="M256" s="455">
        <f t="shared" si="72"/>
        <v>2.5</v>
      </c>
      <c r="N256" s="456">
        <f t="shared" si="73"/>
        <v>2.5</v>
      </c>
      <c r="O256" s="425">
        <v>0</v>
      </c>
      <c r="P256" s="450">
        <v>0</v>
      </c>
      <c r="Q256" s="451">
        <v>0</v>
      </c>
      <c r="R256" s="425">
        <v>8</v>
      </c>
      <c r="S256" s="450">
        <v>0.2</v>
      </c>
      <c r="T256" s="451">
        <v>0.4</v>
      </c>
      <c r="U256" s="473">
        <f t="shared" si="74"/>
        <v>2.7</v>
      </c>
      <c r="V256" s="453">
        <f t="shared" si="75"/>
        <v>0</v>
      </c>
      <c r="W256" s="451">
        <f t="shared" si="76"/>
        <v>2.7</v>
      </c>
      <c r="X256" s="474">
        <f t="shared" si="77"/>
        <v>2.7</v>
      </c>
      <c r="AC256" s="3"/>
    </row>
    <row r="257" spans="1:29" outlineLevel="2" x14ac:dyDescent="0.2">
      <c r="A257" s="471" t="s">
        <v>390</v>
      </c>
      <c r="B257" s="430" t="s">
        <v>34</v>
      </c>
      <c r="C257" s="430" t="s">
        <v>8</v>
      </c>
      <c r="D257" s="430" t="s">
        <v>235</v>
      </c>
      <c r="E257" s="430" t="s">
        <v>236</v>
      </c>
      <c r="F257" s="430" t="s">
        <v>237</v>
      </c>
      <c r="G257" s="472">
        <v>6</v>
      </c>
      <c r="H257" s="430" t="s">
        <v>32</v>
      </c>
      <c r="I257" s="430" t="s">
        <v>630</v>
      </c>
      <c r="J257" s="446">
        <v>0.5</v>
      </c>
      <c r="K257" s="446">
        <f>(4.5+$Z$18)*J257</f>
        <v>4.5</v>
      </c>
      <c r="L257" s="447">
        <f>9*J257</f>
        <v>4.5</v>
      </c>
      <c r="M257" s="455">
        <f t="shared" si="72"/>
        <v>2.5</v>
      </c>
      <c r="N257" s="456">
        <f t="shared" si="73"/>
        <v>2.5</v>
      </c>
      <c r="O257" s="425">
        <v>0</v>
      </c>
      <c r="P257" s="450">
        <v>0</v>
      </c>
      <c r="Q257" s="451">
        <v>0</v>
      </c>
      <c r="R257" s="425">
        <v>8</v>
      </c>
      <c r="S257" s="450">
        <v>0.2</v>
      </c>
      <c r="T257" s="451">
        <v>0.4</v>
      </c>
      <c r="U257" s="473">
        <f t="shared" si="74"/>
        <v>2.7</v>
      </c>
      <c r="V257" s="453">
        <f t="shared" si="75"/>
        <v>0</v>
      </c>
      <c r="W257" s="451">
        <f t="shared" si="76"/>
        <v>2.7</v>
      </c>
      <c r="X257" s="474">
        <f t="shared" si="77"/>
        <v>2.7</v>
      </c>
      <c r="AC257" s="3"/>
    </row>
    <row r="258" spans="1:29" outlineLevel="2" x14ac:dyDescent="0.2">
      <c r="A258" s="471" t="s">
        <v>390</v>
      </c>
      <c r="B258" s="430" t="s">
        <v>80</v>
      </c>
      <c r="C258" s="430" t="s">
        <v>8</v>
      </c>
      <c r="D258" s="430" t="s">
        <v>235</v>
      </c>
      <c r="E258" s="430" t="s">
        <v>236</v>
      </c>
      <c r="F258" s="430" t="s">
        <v>237</v>
      </c>
      <c r="G258" s="472">
        <v>6</v>
      </c>
      <c r="H258" s="430" t="s">
        <v>32</v>
      </c>
      <c r="I258" s="430" t="s">
        <v>630</v>
      </c>
      <c r="J258" s="446">
        <v>0.5</v>
      </c>
      <c r="K258" s="446">
        <f>(4.5+$Z$18)*J258</f>
        <v>4.5</v>
      </c>
      <c r="L258" s="447">
        <f>9*J258</f>
        <v>4.5</v>
      </c>
      <c r="M258" s="455">
        <f t="shared" si="72"/>
        <v>2.5</v>
      </c>
      <c r="N258" s="456">
        <f t="shared" si="73"/>
        <v>2.5</v>
      </c>
      <c r="O258" s="425">
        <v>0</v>
      </c>
      <c r="P258" s="450">
        <v>0</v>
      </c>
      <c r="Q258" s="451">
        <v>0</v>
      </c>
      <c r="R258" s="425">
        <v>8</v>
      </c>
      <c r="S258" s="450">
        <v>0.2</v>
      </c>
      <c r="T258" s="451">
        <v>0.4</v>
      </c>
      <c r="U258" s="473">
        <f t="shared" si="74"/>
        <v>2.7</v>
      </c>
      <c r="V258" s="453">
        <f t="shared" si="75"/>
        <v>0</v>
      </c>
      <c r="W258" s="451">
        <f t="shared" si="76"/>
        <v>2.7</v>
      </c>
      <c r="X258" s="474">
        <f t="shared" si="77"/>
        <v>2.7</v>
      </c>
      <c r="AC258" s="3"/>
    </row>
    <row r="259" spans="1:29" outlineLevel="2" x14ac:dyDescent="0.2">
      <c r="A259" s="471" t="s">
        <v>390</v>
      </c>
      <c r="B259" s="430" t="s">
        <v>3</v>
      </c>
      <c r="C259" s="430" t="s">
        <v>8</v>
      </c>
      <c r="D259" s="430" t="s">
        <v>235</v>
      </c>
      <c r="E259" s="430" t="s">
        <v>236</v>
      </c>
      <c r="F259" s="430" t="s">
        <v>237</v>
      </c>
      <c r="G259" s="472">
        <v>6</v>
      </c>
      <c r="H259" s="430" t="s">
        <v>32</v>
      </c>
      <c r="I259" s="430" t="s">
        <v>630</v>
      </c>
      <c r="J259" s="446">
        <v>0.5</v>
      </c>
      <c r="K259" s="446">
        <f>(4.5+$Z$18)*J259</f>
        <v>4.5</v>
      </c>
      <c r="L259" s="447">
        <f>9*J259</f>
        <v>4.5</v>
      </c>
      <c r="M259" s="455">
        <f t="shared" si="72"/>
        <v>2.5</v>
      </c>
      <c r="N259" s="456">
        <f t="shared" si="73"/>
        <v>2.5</v>
      </c>
      <c r="O259" s="425">
        <v>0</v>
      </c>
      <c r="P259" s="450">
        <v>0</v>
      </c>
      <c r="Q259" s="451">
        <v>0</v>
      </c>
      <c r="R259" s="425">
        <v>8</v>
      </c>
      <c r="S259" s="450">
        <v>0.2</v>
      </c>
      <c r="T259" s="451">
        <v>0.4</v>
      </c>
      <c r="U259" s="473">
        <f t="shared" si="74"/>
        <v>2.7</v>
      </c>
      <c r="V259" s="453">
        <f t="shared" si="75"/>
        <v>0</v>
      </c>
      <c r="W259" s="451">
        <f t="shared" si="76"/>
        <v>2.7</v>
      </c>
      <c r="X259" s="474">
        <f t="shared" si="77"/>
        <v>2.7</v>
      </c>
      <c r="AC259" s="3"/>
    </row>
    <row r="260" spans="1:29" outlineLevel="2" x14ac:dyDescent="0.2">
      <c r="A260" s="471" t="s">
        <v>390</v>
      </c>
      <c r="B260" s="430" t="s">
        <v>75</v>
      </c>
      <c r="C260" s="430" t="s">
        <v>18</v>
      </c>
      <c r="D260" s="430" t="s">
        <v>391</v>
      </c>
      <c r="E260" s="430" t="s">
        <v>392</v>
      </c>
      <c r="F260" s="430" t="s">
        <v>393</v>
      </c>
      <c r="G260" s="472">
        <v>6</v>
      </c>
      <c r="H260" s="430" t="s">
        <v>79</v>
      </c>
      <c r="I260" s="430" t="s">
        <v>629</v>
      </c>
      <c r="J260" s="446">
        <v>1</v>
      </c>
      <c r="K260" s="446">
        <v>15.75</v>
      </c>
      <c r="L260" s="447">
        <v>2.25</v>
      </c>
      <c r="M260" s="455">
        <f t="shared" si="72"/>
        <v>8.75</v>
      </c>
      <c r="N260" s="456">
        <f t="shared" si="73"/>
        <v>1.25</v>
      </c>
      <c r="O260" s="425">
        <v>30</v>
      </c>
      <c r="P260" s="450">
        <v>0.6</v>
      </c>
      <c r="Q260" s="451">
        <v>2</v>
      </c>
      <c r="R260" s="425">
        <v>0</v>
      </c>
      <c r="S260" s="450">
        <v>0</v>
      </c>
      <c r="T260" s="451">
        <v>0</v>
      </c>
      <c r="U260" s="473">
        <f t="shared" si="74"/>
        <v>13.95</v>
      </c>
      <c r="V260" s="453">
        <f t="shared" si="75"/>
        <v>13.95</v>
      </c>
      <c r="W260" s="451">
        <f t="shared" si="76"/>
        <v>0</v>
      </c>
      <c r="X260" s="474">
        <f t="shared" si="77"/>
        <v>13.95</v>
      </c>
      <c r="AC260" s="3"/>
    </row>
    <row r="261" spans="1:29" outlineLevel="2" x14ac:dyDescent="0.2">
      <c r="A261" s="471" t="s">
        <v>390</v>
      </c>
      <c r="B261" s="430" t="s">
        <v>80</v>
      </c>
      <c r="C261" s="430" t="s">
        <v>18</v>
      </c>
      <c r="D261" s="430" t="s">
        <v>391</v>
      </c>
      <c r="E261" s="430" t="s">
        <v>392</v>
      </c>
      <c r="F261" s="430" t="s">
        <v>393</v>
      </c>
      <c r="G261" s="472">
        <v>6</v>
      </c>
      <c r="H261" s="430" t="s">
        <v>79</v>
      </c>
      <c r="I261" s="430" t="s">
        <v>629</v>
      </c>
      <c r="J261" s="446">
        <v>1</v>
      </c>
      <c r="K261" s="446">
        <v>15.75</v>
      </c>
      <c r="L261" s="447">
        <v>2.25</v>
      </c>
      <c r="M261" s="455">
        <f t="shared" si="72"/>
        <v>8.75</v>
      </c>
      <c r="N261" s="456">
        <f t="shared" si="73"/>
        <v>1.25</v>
      </c>
      <c r="O261" s="425">
        <v>30</v>
      </c>
      <c r="P261" s="450">
        <v>0.6</v>
      </c>
      <c r="Q261" s="451">
        <v>2</v>
      </c>
      <c r="R261" s="425">
        <v>0</v>
      </c>
      <c r="S261" s="450">
        <v>0</v>
      </c>
      <c r="T261" s="451">
        <v>0</v>
      </c>
      <c r="U261" s="473">
        <f t="shared" si="74"/>
        <v>13.95</v>
      </c>
      <c r="V261" s="453">
        <f t="shared" si="75"/>
        <v>13.95</v>
      </c>
      <c r="W261" s="451">
        <f t="shared" si="76"/>
        <v>0</v>
      </c>
      <c r="X261" s="474">
        <f t="shared" si="77"/>
        <v>13.95</v>
      </c>
      <c r="AC261" s="3"/>
    </row>
    <row r="262" spans="1:29" outlineLevel="2" x14ac:dyDescent="0.2">
      <c r="A262" s="471" t="s">
        <v>390</v>
      </c>
      <c r="B262" s="430" t="s">
        <v>3</v>
      </c>
      <c r="C262" s="430" t="s">
        <v>18</v>
      </c>
      <c r="D262" s="430" t="s">
        <v>391</v>
      </c>
      <c r="E262" s="430" t="s">
        <v>392</v>
      </c>
      <c r="F262" s="430" t="s">
        <v>393</v>
      </c>
      <c r="G262" s="472">
        <v>6</v>
      </c>
      <c r="H262" s="430" t="s">
        <v>79</v>
      </c>
      <c r="I262" s="430" t="s">
        <v>629</v>
      </c>
      <c r="J262" s="446">
        <v>1</v>
      </c>
      <c r="K262" s="446">
        <v>15.75</v>
      </c>
      <c r="L262" s="447">
        <v>2.25</v>
      </c>
      <c r="M262" s="455">
        <f t="shared" si="72"/>
        <v>8.75</v>
      </c>
      <c r="N262" s="456">
        <f t="shared" si="73"/>
        <v>1.25</v>
      </c>
      <c r="O262" s="425">
        <v>75</v>
      </c>
      <c r="P262" s="450">
        <v>1.8</v>
      </c>
      <c r="Q262" s="451">
        <v>5</v>
      </c>
      <c r="R262" s="425">
        <v>0</v>
      </c>
      <c r="S262" s="450">
        <v>0</v>
      </c>
      <c r="T262" s="451">
        <v>0</v>
      </c>
      <c r="U262" s="473">
        <f t="shared" si="74"/>
        <v>39.6</v>
      </c>
      <c r="V262" s="453">
        <f t="shared" si="75"/>
        <v>39.6</v>
      </c>
      <c r="W262" s="451">
        <f t="shared" si="76"/>
        <v>0</v>
      </c>
      <c r="X262" s="474">
        <f t="shared" si="77"/>
        <v>39.6</v>
      </c>
      <c r="AC262" s="3"/>
    </row>
    <row r="263" spans="1:29" outlineLevel="2" x14ac:dyDescent="0.2">
      <c r="A263" s="471" t="s">
        <v>390</v>
      </c>
      <c r="B263" s="430" t="s">
        <v>75</v>
      </c>
      <c r="C263" s="430" t="s">
        <v>18</v>
      </c>
      <c r="D263" s="430" t="s">
        <v>394</v>
      </c>
      <c r="E263" s="430" t="s">
        <v>395</v>
      </c>
      <c r="F263" s="430" t="s">
        <v>396</v>
      </c>
      <c r="G263" s="472">
        <v>6</v>
      </c>
      <c r="H263" s="430" t="s">
        <v>79</v>
      </c>
      <c r="I263" s="430" t="s">
        <v>629</v>
      </c>
      <c r="J263" s="446">
        <v>1</v>
      </c>
      <c r="K263" s="446">
        <v>15.75</v>
      </c>
      <c r="L263" s="447">
        <v>2.25</v>
      </c>
      <c r="M263" s="455">
        <f t="shared" si="72"/>
        <v>8.75</v>
      </c>
      <c r="N263" s="456">
        <f t="shared" si="73"/>
        <v>1.25</v>
      </c>
      <c r="O263" s="425">
        <v>30</v>
      </c>
      <c r="P263" s="450">
        <v>0.6</v>
      </c>
      <c r="Q263" s="451">
        <v>2</v>
      </c>
      <c r="R263" s="425">
        <v>0</v>
      </c>
      <c r="S263" s="450">
        <v>0</v>
      </c>
      <c r="T263" s="451">
        <v>0</v>
      </c>
      <c r="U263" s="473">
        <f t="shared" si="74"/>
        <v>13.95</v>
      </c>
      <c r="V263" s="453">
        <f t="shared" si="75"/>
        <v>13.95</v>
      </c>
      <c r="W263" s="451">
        <f t="shared" si="76"/>
        <v>0</v>
      </c>
      <c r="X263" s="474">
        <f t="shared" si="77"/>
        <v>13.95</v>
      </c>
      <c r="AC263" s="3"/>
    </row>
    <row r="264" spans="1:29" outlineLevel="2" x14ac:dyDescent="0.2">
      <c r="A264" s="471" t="s">
        <v>390</v>
      </c>
      <c r="B264" s="430" t="s">
        <v>80</v>
      </c>
      <c r="C264" s="430" t="s">
        <v>18</v>
      </c>
      <c r="D264" s="430" t="s">
        <v>394</v>
      </c>
      <c r="E264" s="430" t="s">
        <v>395</v>
      </c>
      <c r="F264" s="430" t="s">
        <v>396</v>
      </c>
      <c r="G264" s="472">
        <v>6</v>
      </c>
      <c r="H264" s="430" t="s">
        <v>79</v>
      </c>
      <c r="I264" s="430" t="s">
        <v>629</v>
      </c>
      <c r="J264" s="446">
        <v>1</v>
      </c>
      <c r="K264" s="446">
        <v>15.75</v>
      </c>
      <c r="L264" s="447">
        <v>2.25</v>
      </c>
      <c r="M264" s="455">
        <f t="shared" si="72"/>
        <v>8.75</v>
      </c>
      <c r="N264" s="456">
        <f t="shared" si="73"/>
        <v>1.25</v>
      </c>
      <c r="O264" s="425">
        <v>30</v>
      </c>
      <c r="P264" s="450">
        <v>0.6</v>
      </c>
      <c r="Q264" s="451">
        <v>2</v>
      </c>
      <c r="R264" s="425">
        <v>0</v>
      </c>
      <c r="S264" s="450">
        <v>0</v>
      </c>
      <c r="T264" s="451">
        <v>0</v>
      </c>
      <c r="U264" s="473">
        <f t="shared" si="74"/>
        <v>13.95</v>
      </c>
      <c r="V264" s="453">
        <f t="shared" si="75"/>
        <v>13.95</v>
      </c>
      <c r="W264" s="451">
        <f t="shared" si="76"/>
        <v>0</v>
      </c>
      <c r="X264" s="474">
        <f t="shared" si="77"/>
        <v>13.95</v>
      </c>
      <c r="AC264" s="3"/>
    </row>
    <row r="265" spans="1:29" outlineLevel="2" x14ac:dyDescent="0.2">
      <c r="A265" s="471" t="s">
        <v>390</v>
      </c>
      <c r="B265" s="430" t="s">
        <v>3</v>
      </c>
      <c r="C265" s="430" t="s">
        <v>18</v>
      </c>
      <c r="D265" s="430" t="s">
        <v>394</v>
      </c>
      <c r="E265" s="430" t="s">
        <v>395</v>
      </c>
      <c r="F265" s="430" t="s">
        <v>396</v>
      </c>
      <c r="G265" s="472">
        <v>6</v>
      </c>
      <c r="H265" s="430" t="s">
        <v>79</v>
      </c>
      <c r="I265" s="430" t="s">
        <v>629</v>
      </c>
      <c r="J265" s="446">
        <v>1</v>
      </c>
      <c r="K265" s="446">
        <v>15.75</v>
      </c>
      <c r="L265" s="447">
        <v>2.25</v>
      </c>
      <c r="M265" s="455">
        <f t="shared" si="72"/>
        <v>8.75</v>
      </c>
      <c r="N265" s="456">
        <f t="shared" si="73"/>
        <v>1.25</v>
      </c>
      <c r="O265" s="425">
        <v>75</v>
      </c>
      <c r="P265" s="450">
        <v>1.8</v>
      </c>
      <c r="Q265" s="451">
        <v>5</v>
      </c>
      <c r="R265" s="425">
        <v>0</v>
      </c>
      <c r="S265" s="450">
        <v>0</v>
      </c>
      <c r="T265" s="451">
        <v>0</v>
      </c>
      <c r="U265" s="473">
        <f t="shared" si="74"/>
        <v>39.6</v>
      </c>
      <c r="V265" s="453">
        <f t="shared" si="75"/>
        <v>39.6</v>
      </c>
      <c r="W265" s="451">
        <f t="shared" si="76"/>
        <v>0</v>
      </c>
      <c r="X265" s="474">
        <f t="shared" si="77"/>
        <v>39.6</v>
      </c>
      <c r="AC265" s="3"/>
    </row>
    <row r="266" spans="1:29" outlineLevel="2" x14ac:dyDescent="0.2">
      <c r="A266" s="471" t="s">
        <v>390</v>
      </c>
      <c r="B266" s="430" t="s">
        <v>3</v>
      </c>
      <c r="C266" s="430" t="s">
        <v>38</v>
      </c>
      <c r="D266" s="430" t="s">
        <v>397</v>
      </c>
      <c r="E266" s="430" t="s">
        <v>398</v>
      </c>
      <c r="F266" s="430" t="s">
        <v>399</v>
      </c>
      <c r="G266" s="472">
        <v>6</v>
      </c>
      <c r="H266" s="430" t="s">
        <v>13</v>
      </c>
      <c r="I266" s="430" t="s">
        <v>629</v>
      </c>
      <c r="J266" s="446">
        <v>1</v>
      </c>
      <c r="K266" s="446">
        <v>15.75</v>
      </c>
      <c r="L266" s="447">
        <v>2.25</v>
      </c>
      <c r="M266" s="455">
        <f t="shared" si="72"/>
        <v>8.75</v>
      </c>
      <c r="N266" s="456">
        <f t="shared" si="73"/>
        <v>1.25</v>
      </c>
      <c r="O266" s="425">
        <v>0</v>
      </c>
      <c r="P266" s="450">
        <v>0</v>
      </c>
      <c r="Q266" s="451">
        <v>0</v>
      </c>
      <c r="R266" s="425">
        <v>90</v>
      </c>
      <c r="S266" s="450">
        <v>2</v>
      </c>
      <c r="T266" s="451">
        <v>6</v>
      </c>
      <c r="U266" s="473">
        <f t="shared" si="74"/>
        <v>45</v>
      </c>
      <c r="V266" s="453">
        <f t="shared" si="75"/>
        <v>0</v>
      </c>
      <c r="W266" s="451">
        <f t="shared" si="76"/>
        <v>45</v>
      </c>
      <c r="X266" s="474">
        <f t="shared" si="77"/>
        <v>45</v>
      </c>
      <c r="AC266" s="3"/>
    </row>
    <row r="267" spans="1:29" outlineLevel="2" x14ac:dyDescent="0.2">
      <c r="A267" s="471" t="s">
        <v>390</v>
      </c>
      <c r="B267" s="430" t="s">
        <v>3</v>
      </c>
      <c r="C267" s="430" t="s">
        <v>38</v>
      </c>
      <c r="D267" s="430" t="s">
        <v>400</v>
      </c>
      <c r="E267" s="430" t="s">
        <v>401</v>
      </c>
      <c r="F267" s="430" t="s">
        <v>402</v>
      </c>
      <c r="G267" s="472">
        <v>6</v>
      </c>
      <c r="H267" s="430" t="s">
        <v>13</v>
      </c>
      <c r="I267" s="430" t="s">
        <v>629</v>
      </c>
      <c r="J267" s="446">
        <v>1</v>
      </c>
      <c r="K267" s="446">
        <v>15.75</v>
      </c>
      <c r="L267" s="447">
        <v>2.25</v>
      </c>
      <c r="M267" s="455">
        <f t="shared" si="72"/>
        <v>8.75</v>
      </c>
      <c r="N267" s="456">
        <f t="shared" si="73"/>
        <v>1.25</v>
      </c>
      <c r="O267" s="425">
        <v>0</v>
      </c>
      <c r="P267" s="450">
        <v>0</v>
      </c>
      <c r="Q267" s="451">
        <v>0</v>
      </c>
      <c r="R267" s="425">
        <v>105</v>
      </c>
      <c r="S267" s="450">
        <v>2</v>
      </c>
      <c r="T267" s="451">
        <v>7</v>
      </c>
      <c r="U267" s="473">
        <f t="shared" si="74"/>
        <v>47.25</v>
      </c>
      <c r="V267" s="453">
        <f t="shared" si="75"/>
        <v>0</v>
      </c>
      <c r="W267" s="451">
        <f t="shared" si="76"/>
        <v>47.25</v>
      </c>
      <c r="X267" s="474">
        <f t="shared" si="77"/>
        <v>47.25</v>
      </c>
      <c r="AC267" s="3"/>
    </row>
    <row r="268" spans="1:29" outlineLevel="2" x14ac:dyDescent="0.2">
      <c r="A268" s="443" t="s">
        <v>390</v>
      </c>
      <c r="B268" s="430" t="s">
        <v>3</v>
      </c>
      <c r="C268" s="430" t="s">
        <v>8</v>
      </c>
      <c r="D268" s="430" t="s">
        <v>4</v>
      </c>
      <c r="E268" s="430" t="s">
        <v>5</v>
      </c>
      <c r="F268" s="430" t="s">
        <v>6</v>
      </c>
      <c r="G268" s="472">
        <v>24</v>
      </c>
      <c r="H268" s="430" t="s">
        <v>7</v>
      </c>
      <c r="I268" s="430" t="s">
        <v>623</v>
      </c>
      <c r="J268" s="446">
        <v>1</v>
      </c>
      <c r="K268" s="446">
        <f>$Z$14</f>
        <v>0.4</v>
      </c>
      <c r="L268" s="447">
        <v>0</v>
      </c>
      <c r="M268" s="455">
        <f t="shared" si="72"/>
        <v>5.5555555555555552E-2</v>
      </c>
      <c r="N268" s="456">
        <f t="shared" si="73"/>
        <v>0</v>
      </c>
      <c r="O268" s="425">
        <v>2</v>
      </c>
      <c r="P268" s="450">
        <f>O268</f>
        <v>2</v>
      </c>
      <c r="Q268" s="451">
        <v>0</v>
      </c>
      <c r="R268" s="425">
        <v>5</v>
      </c>
      <c r="S268" s="450">
        <f>R268</f>
        <v>5</v>
      </c>
      <c r="T268" s="451">
        <v>0</v>
      </c>
      <c r="U268" s="473">
        <f t="shared" si="74"/>
        <v>2.8000000000000003</v>
      </c>
      <c r="V268" s="453">
        <f t="shared" si="75"/>
        <v>0.8</v>
      </c>
      <c r="W268" s="451">
        <f t="shared" si="76"/>
        <v>2</v>
      </c>
      <c r="X268" s="474">
        <f t="shared" si="77"/>
        <v>2.8000000000000003</v>
      </c>
      <c r="AC268" s="3"/>
    </row>
    <row r="269" spans="1:29" outlineLevel="2" x14ac:dyDescent="0.2">
      <c r="A269" s="471" t="s">
        <v>390</v>
      </c>
      <c r="B269" s="430" t="s">
        <v>9</v>
      </c>
      <c r="C269" s="430" t="s">
        <v>18</v>
      </c>
      <c r="D269" s="430" t="s">
        <v>293</v>
      </c>
      <c r="E269" s="430" t="s">
        <v>294</v>
      </c>
      <c r="F269" s="430" t="s">
        <v>295</v>
      </c>
      <c r="G269" s="472">
        <v>6</v>
      </c>
      <c r="H269" s="430" t="s">
        <v>13</v>
      </c>
      <c r="I269" s="430" t="s">
        <v>629</v>
      </c>
      <c r="J269" s="446">
        <v>0.2</v>
      </c>
      <c r="K269" s="446">
        <f>13.5*J269</f>
        <v>2.7</v>
      </c>
      <c r="L269" s="447">
        <f>4.5*J269</f>
        <v>0.9</v>
      </c>
      <c r="M269" s="455">
        <f t="shared" si="72"/>
        <v>1.5</v>
      </c>
      <c r="N269" s="456">
        <f t="shared" si="73"/>
        <v>0.5</v>
      </c>
      <c r="O269" s="425">
        <v>120</v>
      </c>
      <c r="P269" s="450">
        <v>2</v>
      </c>
      <c r="Q269" s="451">
        <v>8</v>
      </c>
      <c r="R269" s="425">
        <v>0</v>
      </c>
      <c r="S269" s="450">
        <v>0</v>
      </c>
      <c r="T269" s="451">
        <v>0</v>
      </c>
      <c r="U269" s="473">
        <f t="shared" si="74"/>
        <v>12.600000000000001</v>
      </c>
      <c r="V269" s="453">
        <f t="shared" si="75"/>
        <v>12.600000000000001</v>
      </c>
      <c r="W269" s="451">
        <f t="shared" si="76"/>
        <v>0</v>
      </c>
      <c r="X269" s="474">
        <f t="shared" si="77"/>
        <v>12.600000000000001</v>
      </c>
      <c r="AC269" s="3"/>
    </row>
    <row r="270" spans="1:29" outlineLevel="2" x14ac:dyDescent="0.2">
      <c r="A270" s="471" t="s">
        <v>390</v>
      </c>
      <c r="B270" s="430" t="s">
        <v>3</v>
      </c>
      <c r="C270" s="430" t="s">
        <v>98</v>
      </c>
      <c r="D270" s="430" t="s">
        <v>403</v>
      </c>
      <c r="E270" s="430" t="s">
        <v>404</v>
      </c>
      <c r="F270" s="430" t="s">
        <v>405</v>
      </c>
      <c r="G270" s="472">
        <v>6</v>
      </c>
      <c r="H270" s="430" t="s">
        <v>97</v>
      </c>
      <c r="I270" s="430" t="s">
        <v>630</v>
      </c>
      <c r="J270" s="446">
        <v>1</v>
      </c>
      <c r="K270" s="446">
        <f>(11.25+$Z$18)*J270</f>
        <v>15.75</v>
      </c>
      <c r="L270" s="447">
        <v>2.25</v>
      </c>
      <c r="M270" s="455">
        <f t="shared" si="72"/>
        <v>8.75</v>
      </c>
      <c r="N270" s="456">
        <f t="shared" si="73"/>
        <v>1.25</v>
      </c>
      <c r="O270" s="425">
        <v>20</v>
      </c>
      <c r="P270" s="450">
        <v>1</v>
      </c>
      <c r="Q270" s="451">
        <v>1</v>
      </c>
      <c r="R270" s="425">
        <v>0</v>
      </c>
      <c r="S270" s="450">
        <v>0</v>
      </c>
      <c r="T270" s="451">
        <v>0</v>
      </c>
      <c r="U270" s="473">
        <f t="shared" si="74"/>
        <v>18</v>
      </c>
      <c r="V270" s="453">
        <f t="shared" si="75"/>
        <v>18</v>
      </c>
      <c r="W270" s="451">
        <f t="shared" si="76"/>
        <v>0</v>
      </c>
      <c r="X270" s="474">
        <f t="shared" si="77"/>
        <v>18</v>
      </c>
      <c r="AC270" s="3"/>
    </row>
    <row r="271" spans="1:29" outlineLevel="2" x14ac:dyDescent="0.2">
      <c r="A271" s="443" t="s">
        <v>390</v>
      </c>
      <c r="B271" s="430" t="s">
        <v>24</v>
      </c>
      <c r="C271" s="430" t="s">
        <v>8</v>
      </c>
      <c r="D271" s="430" t="s">
        <v>25</v>
      </c>
      <c r="E271" s="430" t="s">
        <v>26</v>
      </c>
      <c r="F271" s="430" t="s">
        <v>27</v>
      </c>
      <c r="G271" s="472">
        <v>6</v>
      </c>
      <c r="H271" s="430" t="s">
        <v>28</v>
      </c>
      <c r="I271" s="430" t="s">
        <v>630</v>
      </c>
      <c r="J271" s="446">
        <v>0.1429</v>
      </c>
      <c r="K271" s="446">
        <f>21*J271</f>
        <v>3.0009000000000001</v>
      </c>
      <c r="L271" s="447">
        <v>0</v>
      </c>
      <c r="M271" s="455">
        <f t="shared" si="72"/>
        <v>1.6671666666666667</v>
      </c>
      <c r="N271" s="456">
        <f t="shared" si="73"/>
        <v>0</v>
      </c>
      <c r="O271" s="425">
        <v>0</v>
      </c>
      <c r="P271" s="450">
        <v>0</v>
      </c>
      <c r="Q271" s="451">
        <v>0</v>
      </c>
      <c r="R271" s="425">
        <v>30</v>
      </c>
      <c r="S271" s="450">
        <v>1</v>
      </c>
      <c r="T271" s="451">
        <v>1</v>
      </c>
      <c r="U271" s="473">
        <f t="shared" si="74"/>
        <v>3.0009000000000001</v>
      </c>
      <c r="V271" s="453">
        <f t="shared" si="75"/>
        <v>0</v>
      </c>
      <c r="W271" s="451">
        <f t="shared" si="76"/>
        <v>3.0009000000000001</v>
      </c>
      <c r="X271" s="474">
        <f t="shared" si="77"/>
        <v>3.0009000000000001</v>
      </c>
      <c r="AC271" s="3"/>
    </row>
    <row r="272" spans="1:29" outlineLevel="2" x14ac:dyDescent="0.2">
      <c r="A272" s="443" t="s">
        <v>390</v>
      </c>
      <c r="B272" s="430" t="s">
        <v>3</v>
      </c>
      <c r="C272" s="430" t="s">
        <v>8</v>
      </c>
      <c r="D272" s="430" t="s">
        <v>29</v>
      </c>
      <c r="E272" s="430" t="s">
        <v>30</v>
      </c>
      <c r="F272" s="430" t="s">
        <v>31</v>
      </c>
      <c r="G272" s="472">
        <v>12</v>
      </c>
      <c r="H272" s="430" t="s">
        <v>32</v>
      </c>
      <c r="I272" s="430" t="s">
        <v>630</v>
      </c>
      <c r="J272" s="446">
        <v>1</v>
      </c>
      <c r="K272" s="446">
        <f>$Z$15</f>
        <v>0.06</v>
      </c>
      <c r="L272" s="447">
        <v>0</v>
      </c>
      <c r="M272" s="455">
        <f t="shared" si="72"/>
        <v>1.6666666666666666E-2</v>
      </c>
      <c r="N272" s="456">
        <f t="shared" si="73"/>
        <v>0</v>
      </c>
      <c r="O272" s="425">
        <v>5</v>
      </c>
      <c r="P272" s="450">
        <f>O272</f>
        <v>5</v>
      </c>
      <c r="Q272" s="451">
        <v>0</v>
      </c>
      <c r="R272" s="425">
        <v>3</v>
      </c>
      <c r="S272" s="450">
        <f>R272</f>
        <v>3</v>
      </c>
      <c r="T272" s="451">
        <v>0</v>
      </c>
      <c r="U272" s="473">
        <f t="shared" si="74"/>
        <v>0.48</v>
      </c>
      <c r="V272" s="453">
        <f t="shared" si="75"/>
        <v>0.3</v>
      </c>
      <c r="W272" s="451">
        <f t="shared" si="76"/>
        <v>0.18</v>
      </c>
      <c r="X272" s="474">
        <f t="shared" si="77"/>
        <v>0.48</v>
      </c>
      <c r="AC272" s="3"/>
    </row>
    <row r="273" spans="1:29" outlineLevel="1" x14ac:dyDescent="0.2">
      <c r="A273" s="443" t="s">
        <v>571</v>
      </c>
      <c r="B273" s="430"/>
      <c r="C273" s="430"/>
      <c r="D273" s="430"/>
      <c r="E273" s="430"/>
      <c r="F273" s="430"/>
      <c r="G273" s="472"/>
      <c r="H273" s="430"/>
      <c r="I273" s="430"/>
      <c r="J273" s="446"/>
      <c r="K273" s="446"/>
      <c r="L273" s="447"/>
      <c r="M273" s="455"/>
      <c r="N273" s="456"/>
      <c r="O273" s="425"/>
      <c r="P273" s="450"/>
      <c r="Q273" s="451"/>
      <c r="R273" s="425"/>
      <c r="S273" s="450"/>
      <c r="T273" s="451"/>
      <c r="U273" s="473"/>
      <c r="V273" s="453"/>
      <c r="W273" s="451"/>
      <c r="X273" s="474">
        <f>SUBTOTAL(9,X249:X272)</f>
        <v>298.10850000000005</v>
      </c>
      <c r="AC273" s="3"/>
    </row>
    <row r="274" spans="1:29" outlineLevel="2" x14ac:dyDescent="0.2">
      <c r="A274" s="471" t="s">
        <v>406</v>
      </c>
      <c r="B274" s="430" t="s">
        <v>9</v>
      </c>
      <c r="C274" s="430" t="s">
        <v>56</v>
      </c>
      <c r="D274" s="430" t="s">
        <v>407</v>
      </c>
      <c r="E274" s="430" t="s">
        <v>408</v>
      </c>
      <c r="F274" s="430" t="s">
        <v>409</v>
      </c>
      <c r="G274" s="472">
        <v>6</v>
      </c>
      <c r="H274" s="430" t="s">
        <v>42</v>
      </c>
      <c r="I274" s="430" t="s">
        <v>629</v>
      </c>
      <c r="J274" s="446">
        <v>1</v>
      </c>
      <c r="K274" s="446">
        <v>9</v>
      </c>
      <c r="L274" s="447">
        <v>9</v>
      </c>
      <c r="M274" s="455">
        <f t="shared" ref="M274:M298" si="78">K274*10/3/G274</f>
        <v>5</v>
      </c>
      <c r="N274" s="456">
        <f t="shared" ref="N274:N298" si="79">L274*10/3/G274</f>
        <v>5</v>
      </c>
      <c r="O274" s="425">
        <v>0</v>
      </c>
      <c r="P274" s="450">
        <v>0</v>
      </c>
      <c r="Q274" s="451">
        <v>0</v>
      </c>
      <c r="R274" s="425">
        <v>90</v>
      </c>
      <c r="S274" s="450">
        <v>2</v>
      </c>
      <c r="T274" s="451">
        <v>3</v>
      </c>
      <c r="U274" s="473">
        <f t="shared" ref="U274:U298" si="80">K274*(P274+S274)+L274*(Q274+T274)</f>
        <v>45</v>
      </c>
      <c r="V274" s="453">
        <f t="shared" ref="V274:V298" si="81">K274*P274+L274*Q274</f>
        <v>0</v>
      </c>
      <c r="W274" s="451">
        <f t="shared" ref="W274:W298" si="82">K274*S274+L274*T274</f>
        <v>45</v>
      </c>
      <c r="X274" s="474">
        <f t="shared" ref="X274:X298" si="83">U274</f>
        <v>45</v>
      </c>
      <c r="AC274" s="3"/>
    </row>
    <row r="275" spans="1:29" outlineLevel="2" x14ac:dyDescent="0.2">
      <c r="A275" s="471" t="s">
        <v>406</v>
      </c>
      <c r="B275" s="430" t="s">
        <v>75</v>
      </c>
      <c r="C275" s="430" t="s">
        <v>18</v>
      </c>
      <c r="D275" s="430" t="s">
        <v>407</v>
      </c>
      <c r="E275" s="430" t="s">
        <v>408</v>
      </c>
      <c r="F275" s="430" t="s">
        <v>409</v>
      </c>
      <c r="G275" s="472">
        <v>6</v>
      </c>
      <c r="H275" s="430" t="s">
        <v>42</v>
      </c>
      <c r="I275" s="430" t="s">
        <v>629</v>
      </c>
      <c r="J275" s="446">
        <v>1</v>
      </c>
      <c r="K275" s="446">
        <v>9</v>
      </c>
      <c r="L275" s="447">
        <v>9</v>
      </c>
      <c r="M275" s="455">
        <f t="shared" si="78"/>
        <v>5</v>
      </c>
      <c r="N275" s="456">
        <f t="shared" si="79"/>
        <v>5</v>
      </c>
      <c r="O275" s="425">
        <v>30</v>
      </c>
      <c r="P275" s="450">
        <v>1</v>
      </c>
      <c r="Q275" s="451">
        <v>1</v>
      </c>
      <c r="R275" s="425">
        <v>0</v>
      </c>
      <c r="S275" s="450">
        <v>0</v>
      </c>
      <c r="T275" s="451">
        <v>0</v>
      </c>
      <c r="U275" s="473">
        <f t="shared" si="80"/>
        <v>18</v>
      </c>
      <c r="V275" s="453">
        <f t="shared" si="81"/>
        <v>18</v>
      </c>
      <c r="W275" s="451">
        <f t="shared" si="82"/>
        <v>0</v>
      </c>
      <c r="X275" s="474">
        <f t="shared" si="83"/>
        <v>18</v>
      </c>
      <c r="AC275" s="3"/>
    </row>
    <row r="276" spans="1:29" outlineLevel="2" x14ac:dyDescent="0.2">
      <c r="A276" s="471" t="s">
        <v>406</v>
      </c>
      <c r="B276" s="430" t="s">
        <v>80</v>
      </c>
      <c r="C276" s="430" t="s">
        <v>18</v>
      </c>
      <c r="D276" s="430" t="s">
        <v>407</v>
      </c>
      <c r="E276" s="430" t="s">
        <v>408</v>
      </c>
      <c r="F276" s="430" t="s">
        <v>409</v>
      </c>
      <c r="G276" s="472">
        <v>6</v>
      </c>
      <c r="H276" s="430" t="s">
        <v>42</v>
      </c>
      <c r="I276" s="430" t="s">
        <v>629</v>
      </c>
      <c r="J276" s="446">
        <v>1</v>
      </c>
      <c r="K276" s="446">
        <v>9</v>
      </c>
      <c r="L276" s="447">
        <v>9</v>
      </c>
      <c r="M276" s="455">
        <f t="shared" si="78"/>
        <v>5</v>
      </c>
      <c r="N276" s="456">
        <f t="shared" si="79"/>
        <v>5</v>
      </c>
      <c r="O276" s="425">
        <v>30</v>
      </c>
      <c r="P276" s="450">
        <v>1</v>
      </c>
      <c r="Q276" s="451">
        <v>1</v>
      </c>
      <c r="R276" s="425">
        <v>0</v>
      </c>
      <c r="S276" s="450">
        <v>0</v>
      </c>
      <c r="T276" s="451">
        <v>0</v>
      </c>
      <c r="U276" s="473">
        <f t="shared" si="80"/>
        <v>18</v>
      </c>
      <c r="V276" s="453">
        <f t="shared" si="81"/>
        <v>18</v>
      </c>
      <c r="W276" s="451">
        <f t="shared" si="82"/>
        <v>0</v>
      </c>
      <c r="X276" s="474">
        <f t="shared" si="83"/>
        <v>18</v>
      </c>
      <c r="AC276" s="3"/>
    </row>
    <row r="277" spans="1:29" outlineLevel="2" x14ac:dyDescent="0.2">
      <c r="A277" s="471" t="s">
        <v>406</v>
      </c>
      <c r="B277" s="430" t="s">
        <v>3</v>
      </c>
      <c r="C277" s="430" t="s">
        <v>18</v>
      </c>
      <c r="D277" s="430" t="s">
        <v>407</v>
      </c>
      <c r="E277" s="430" t="s">
        <v>408</v>
      </c>
      <c r="F277" s="430" t="s">
        <v>409</v>
      </c>
      <c r="G277" s="472">
        <v>6</v>
      </c>
      <c r="H277" s="430" t="s">
        <v>42</v>
      </c>
      <c r="I277" s="430" t="s">
        <v>629</v>
      </c>
      <c r="J277" s="446">
        <v>1</v>
      </c>
      <c r="K277" s="446">
        <v>9</v>
      </c>
      <c r="L277" s="447">
        <v>9</v>
      </c>
      <c r="M277" s="455">
        <f t="shared" si="78"/>
        <v>5</v>
      </c>
      <c r="N277" s="456">
        <f t="shared" si="79"/>
        <v>5</v>
      </c>
      <c r="O277" s="425">
        <v>30</v>
      </c>
      <c r="P277" s="450">
        <v>1</v>
      </c>
      <c r="Q277" s="451">
        <v>1</v>
      </c>
      <c r="R277" s="425">
        <v>0</v>
      </c>
      <c r="S277" s="450">
        <v>0</v>
      </c>
      <c r="T277" s="451">
        <v>0</v>
      </c>
      <c r="U277" s="473">
        <f t="shared" si="80"/>
        <v>18</v>
      </c>
      <c r="V277" s="453">
        <f t="shared" si="81"/>
        <v>18</v>
      </c>
      <c r="W277" s="451">
        <f t="shared" si="82"/>
        <v>0</v>
      </c>
      <c r="X277" s="474">
        <f t="shared" si="83"/>
        <v>18</v>
      </c>
      <c r="AC277" s="3"/>
    </row>
    <row r="278" spans="1:29" outlineLevel="2" x14ac:dyDescent="0.2">
      <c r="A278" s="471" t="s">
        <v>406</v>
      </c>
      <c r="B278" s="430" t="s">
        <v>75</v>
      </c>
      <c r="C278" s="430" t="s">
        <v>22</v>
      </c>
      <c r="D278" s="430" t="s">
        <v>174</v>
      </c>
      <c r="E278" s="430" t="s">
        <v>175</v>
      </c>
      <c r="F278" s="430" t="s">
        <v>176</v>
      </c>
      <c r="G278" s="472">
        <v>6</v>
      </c>
      <c r="H278" s="430" t="s">
        <v>79</v>
      </c>
      <c r="I278" s="430" t="s">
        <v>629</v>
      </c>
      <c r="J278" s="446">
        <v>0.6</v>
      </c>
      <c r="K278" s="446">
        <f t="shared" ref="K278:K284" si="84">9*J278</f>
        <v>5.3999999999999995</v>
      </c>
      <c r="L278" s="447">
        <f t="shared" ref="L278:L284" si="85">9*J278</f>
        <v>5.3999999999999995</v>
      </c>
      <c r="M278" s="455">
        <f t="shared" si="78"/>
        <v>2.9999999999999996</v>
      </c>
      <c r="N278" s="456">
        <f t="shared" si="79"/>
        <v>2.9999999999999996</v>
      </c>
      <c r="O278" s="425">
        <v>20</v>
      </c>
      <c r="P278" s="450">
        <v>0.5</v>
      </c>
      <c r="Q278" s="451">
        <v>1</v>
      </c>
      <c r="R278" s="425">
        <v>0</v>
      </c>
      <c r="S278" s="450">
        <v>0</v>
      </c>
      <c r="T278" s="451">
        <v>0</v>
      </c>
      <c r="U278" s="473">
        <f t="shared" si="80"/>
        <v>8.1</v>
      </c>
      <c r="V278" s="453">
        <f t="shared" si="81"/>
        <v>8.1</v>
      </c>
      <c r="W278" s="451">
        <f t="shared" si="82"/>
        <v>0</v>
      </c>
      <c r="X278" s="474">
        <f t="shared" si="83"/>
        <v>8.1</v>
      </c>
      <c r="AC278" s="3"/>
    </row>
    <row r="279" spans="1:29" outlineLevel="2" x14ac:dyDescent="0.2">
      <c r="A279" s="471" t="s">
        <v>406</v>
      </c>
      <c r="B279" s="430" t="s">
        <v>80</v>
      </c>
      <c r="C279" s="430" t="s">
        <v>22</v>
      </c>
      <c r="D279" s="430" t="s">
        <v>174</v>
      </c>
      <c r="E279" s="430" t="s">
        <v>175</v>
      </c>
      <c r="F279" s="430" t="s">
        <v>176</v>
      </c>
      <c r="G279" s="472">
        <v>6</v>
      </c>
      <c r="H279" s="430" t="s">
        <v>79</v>
      </c>
      <c r="I279" s="430" t="s">
        <v>629</v>
      </c>
      <c r="J279" s="446">
        <v>0.6</v>
      </c>
      <c r="K279" s="446">
        <f t="shared" si="84"/>
        <v>5.3999999999999995</v>
      </c>
      <c r="L279" s="447">
        <f t="shared" si="85"/>
        <v>5.3999999999999995</v>
      </c>
      <c r="M279" s="455">
        <f t="shared" si="78"/>
        <v>2.9999999999999996</v>
      </c>
      <c r="N279" s="456">
        <f t="shared" si="79"/>
        <v>2.9999999999999996</v>
      </c>
      <c r="O279" s="425">
        <v>20</v>
      </c>
      <c r="P279" s="450">
        <v>0.5</v>
      </c>
      <c r="Q279" s="451">
        <v>1</v>
      </c>
      <c r="R279" s="425">
        <v>0</v>
      </c>
      <c r="S279" s="450">
        <v>0</v>
      </c>
      <c r="T279" s="451">
        <v>0</v>
      </c>
      <c r="U279" s="473">
        <f t="shared" si="80"/>
        <v>8.1</v>
      </c>
      <c r="V279" s="453">
        <f t="shared" si="81"/>
        <v>8.1</v>
      </c>
      <c r="W279" s="451">
        <f t="shared" si="82"/>
        <v>0</v>
      </c>
      <c r="X279" s="474">
        <f t="shared" si="83"/>
        <v>8.1</v>
      </c>
      <c r="AC279" s="3"/>
    </row>
    <row r="280" spans="1:29" outlineLevel="2" x14ac:dyDescent="0.2">
      <c r="A280" s="471" t="s">
        <v>406</v>
      </c>
      <c r="B280" s="430" t="s">
        <v>3</v>
      </c>
      <c r="C280" s="430" t="s">
        <v>22</v>
      </c>
      <c r="D280" s="430" t="s">
        <v>174</v>
      </c>
      <c r="E280" s="430" t="s">
        <v>175</v>
      </c>
      <c r="F280" s="430" t="s">
        <v>176</v>
      </c>
      <c r="G280" s="472">
        <v>6</v>
      </c>
      <c r="H280" s="430" t="s">
        <v>79</v>
      </c>
      <c r="I280" s="430" t="s">
        <v>629</v>
      </c>
      <c r="J280" s="446">
        <v>0.6</v>
      </c>
      <c r="K280" s="446">
        <f t="shared" si="84"/>
        <v>5.3999999999999995</v>
      </c>
      <c r="L280" s="447">
        <f t="shared" si="85"/>
        <v>5.3999999999999995</v>
      </c>
      <c r="M280" s="455">
        <f t="shared" si="78"/>
        <v>2.9999999999999996</v>
      </c>
      <c r="N280" s="456">
        <f t="shared" si="79"/>
        <v>2.9999999999999996</v>
      </c>
      <c r="O280" s="425">
        <v>80</v>
      </c>
      <c r="P280" s="450">
        <v>1</v>
      </c>
      <c r="Q280" s="451">
        <v>4</v>
      </c>
      <c r="R280" s="425">
        <v>0</v>
      </c>
      <c r="S280" s="450">
        <v>0</v>
      </c>
      <c r="T280" s="451">
        <v>0</v>
      </c>
      <c r="U280" s="473">
        <f t="shared" si="80"/>
        <v>26.999999999999996</v>
      </c>
      <c r="V280" s="453">
        <f t="shared" si="81"/>
        <v>26.999999999999996</v>
      </c>
      <c r="W280" s="451">
        <f t="shared" si="82"/>
        <v>0</v>
      </c>
      <c r="X280" s="474">
        <f t="shared" si="83"/>
        <v>26.999999999999996</v>
      </c>
      <c r="AC280" s="3"/>
    </row>
    <row r="281" spans="1:29" outlineLevel="2" x14ac:dyDescent="0.2">
      <c r="A281" s="471" t="s">
        <v>406</v>
      </c>
      <c r="B281" s="430" t="s">
        <v>9</v>
      </c>
      <c r="C281" s="430" t="s">
        <v>38</v>
      </c>
      <c r="D281" s="430" t="s">
        <v>177</v>
      </c>
      <c r="E281" s="430" t="s">
        <v>178</v>
      </c>
      <c r="F281" s="430" t="s">
        <v>179</v>
      </c>
      <c r="G281" s="472">
        <v>6</v>
      </c>
      <c r="H281" s="430" t="s">
        <v>79</v>
      </c>
      <c r="I281" s="430" t="s">
        <v>629</v>
      </c>
      <c r="J281" s="446">
        <v>0.25</v>
      </c>
      <c r="K281" s="446">
        <f t="shared" si="84"/>
        <v>2.25</v>
      </c>
      <c r="L281" s="447">
        <f t="shared" si="85"/>
        <v>2.25</v>
      </c>
      <c r="M281" s="455">
        <f t="shared" si="78"/>
        <v>1.25</v>
      </c>
      <c r="N281" s="456">
        <f t="shared" si="79"/>
        <v>1.25</v>
      </c>
      <c r="O281" s="425">
        <v>0</v>
      </c>
      <c r="P281" s="450">
        <v>0</v>
      </c>
      <c r="Q281" s="451">
        <v>0</v>
      </c>
      <c r="R281" s="425">
        <v>100</v>
      </c>
      <c r="S281" s="450">
        <v>2</v>
      </c>
      <c r="T281" s="451">
        <v>5</v>
      </c>
      <c r="U281" s="473">
        <f t="shared" si="80"/>
        <v>15.75</v>
      </c>
      <c r="V281" s="453">
        <f t="shared" si="81"/>
        <v>0</v>
      </c>
      <c r="W281" s="451">
        <f t="shared" si="82"/>
        <v>15.75</v>
      </c>
      <c r="X281" s="474">
        <f t="shared" si="83"/>
        <v>15.75</v>
      </c>
      <c r="AC281" s="3"/>
    </row>
    <row r="282" spans="1:29" outlineLevel="2" x14ac:dyDescent="0.2">
      <c r="A282" s="471" t="s">
        <v>406</v>
      </c>
      <c r="B282" s="430" t="s">
        <v>75</v>
      </c>
      <c r="C282" s="430" t="s">
        <v>98</v>
      </c>
      <c r="D282" s="430" t="s">
        <v>177</v>
      </c>
      <c r="E282" s="430" t="s">
        <v>178</v>
      </c>
      <c r="F282" s="430" t="s">
        <v>179</v>
      </c>
      <c r="G282" s="472">
        <v>6</v>
      </c>
      <c r="H282" s="430" t="s">
        <v>79</v>
      </c>
      <c r="I282" s="430" t="s">
        <v>629</v>
      </c>
      <c r="J282" s="446">
        <v>0.25</v>
      </c>
      <c r="K282" s="446">
        <f t="shared" si="84"/>
        <v>2.25</v>
      </c>
      <c r="L282" s="447">
        <f t="shared" si="85"/>
        <v>2.25</v>
      </c>
      <c r="M282" s="455">
        <f t="shared" si="78"/>
        <v>1.25</v>
      </c>
      <c r="N282" s="456">
        <f t="shared" si="79"/>
        <v>1.25</v>
      </c>
      <c r="O282" s="425">
        <v>22</v>
      </c>
      <c r="P282" s="450">
        <v>0.5</v>
      </c>
      <c r="Q282" s="451">
        <v>1.5</v>
      </c>
      <c r="R282" s="425">
        <v>0</v>
      </c>
      <c r="S282" s="450">
        <v>0</v>
      </c>
      <c r="T282" s="451">
        <v>0</v>
      </c>
      <c r="U282" s="473">
        <f t="shared" si="80"/>
        <v>4.5</v>
      </c>
      <c r="V282" s="453">
        <f t="shared" si="81"/>
        <v>4.5</v>
      </c>
      <c r="W282" s="451">
        <f t="shared" si="82"/>
        <v>0</v>
      </c>
      <c r="X282" s="474">
        <f t="shared" si="83"/>
        <v>4.5</v>
      </c>
      <c r="AC282" s="3"/>
    </row>
    <row r="283" spans="1:29" outlineLevel="2" x14ac:dyDescent="0.2">
      <c r="A283" s="471" t="s">
        <v>406</v>
      </c>
      <c r="B283" s="430" t="s">
        <v>80</v>
      </c>
      <c r="C283" s="430" t="s">
        <v>98</v>
      </c>
      <c r="D283" s="430" t="s">
        <v>177</v>
      </c>
      <c r="E283" s="430" t="s">
        <v>178</v>
      </c>
      <c r="F283" s="430" t="s">
        <v>179</v>
      </c>
      <c r="G283" s="472">
        <v>6</v>
      </c>
      <c r="H283" s="430" t="s">
        <v>79</v>
      </c>
      <c r="I283" s="430" t="s">
        <v>629</v>
      </c>
      <c r="J283" s="446">
        <v>0.25</v>
      </c>
      <c r="K283" s="446">
        <f t="shared" si="84"/>
        <v>2.25</v>
      </c>
      <c r="L283" s="447">
        <f t="shared" si="85"/>
        <v>2.25</v>
      </c>
      <c r="M283" s="455">
        <f t="shared" si="78"/>
        <v>1.25</v>
      </c>
      <c r="N283" s="456">
        <f t="shared" si="79"/>
        <v>1.25</v>
      </c>
      <c r="O283" s="425">
        <v>20</v>
      </c>
      <c r="P283" s="450">
        <v>0.5</v>
      </c>
      <c r="Q283" s="451">
        <v>1.5</v>
      </c>
      <c r="R283" s="425">
        <v>0</v>
      </c>
      <c r="S283" s="450">
        <v>0</v>
      </c>
      <c r="T283" s="451">
        <v>0</v>
      </c>
      <c r="U283" s="473">
        <f t="shared" si="80"/>
        <v>4.5</v>
      </c>
      <c r="V283" s="453">
        <f t="shared" si="81"/>
        <v>4.5</v>
      </c>
      <c r="W283" s="451">
        <f t="shared" si="82"/>
        <v>0</v>
      </c>
      <c r="X283" s="474">
        <f t="shared" si="83"/>
        <v>4.5</v>
      </c>
      <c r="AC283" s="3"/>
    </row>
    <row r="284" spans="1:29" outlineLevel="2" x14ac:dyDescent="0.2">
      <c r="A284" s="471" t="s">
        <v>406</v>
      </c>
      <c r="B284" s="430" t="s">
        <v>3</v>
      </c>
      <c r="C284" s="430" t="s">
        <v>98</v>
      </c>
      <c r="D284" s="430" t="s">
        <v>177</v>
      </c>
      <c r="E284" s="430" t="s">
        <v>178</v>
      </c>
      <c r="F284" s="430" t="s">
        <v>179</v>
      </c>
      <c r="G284" s="472">
        <v>6</v>
      </c>
      <c r="H284" s="430" t="s">
        <v>79</v>
      </c>
      <c r="I284" s="430" t="s">
        <v>629</v>
      </c>
      <c r="J284" s="446">
        <v>0.25</v>
      </c>
      <c r="K284" s="446">
        <f t="shared" si="84"/>
        <v>2.25</v>
      </c>
      <c r="L284" s="447">
        <f t="shared" si="85"/>
        <v>2.25</v>
      </c>
      <c r="M284" s="455">
        <f t="shared" si="78"/>
        <v>1.25</v>
      </c>
      <c r="N284" s="456">
        <f t="shared" si="79"/>
        <v>1.25</v>
      </c>
      <c r="O284" s="425">
        <v>45</v>
      </c>
      <c r="P284" s="450">
        <v>1</v>
      </c>
      <c r="Q284" s="451">
        <v>3</v>
      </c>
      <c r="R284" s="425">
        <v>0</v>
      </c>
      <c r="S284" s="450">
        <v>0</v>
      </c>
      <c r="T284" s="451">
        <v>0</v>
      </c>
      <c r="U284" s="473">
        <f t="shared" si="80"/>
        <v>9</v>
      </c>
      <c r="V284" s="453">
        <f t="shared" si="81"/>
        <v>9</v>
      </c>
      <c r="W284" s="451">
        <f t="shared" si="82"/>
        <v>0</v>
      </c>
      <c r="X284" s="474">
        <f t="shared" si="83"/>
        <v>9</v>
      </c>
      <c r="AA284" s="63"/>
      <c r="AC284" s="3"/>
    </row>
    <row r="285" spans="1:29" outlineLevel="2" x14ac:dyDescent="0.2">
      <c r="A285" s="443" t="s">
        <v>406</v>
      </c>
      <c r="B285" s="430" t="s">
        <v>3</v>
      </c>
      <c r="C285" s="430" t="s">
        <v>8</v>
      </c>
      <c r="D285" s="430" t="s">
        <v>4</v>
      </c>
      <c r="E285" s="430" t="s">
        <v>5</v>
      </c>
      <c r="F285" s="430" t="s">
        <v>6</v>
      </c>
      <c r="G285" s="472">
        <v>24</v>
      </c>
      <c r="H285" s="430" t="s">
        <v>7</v>
      </c>
      <c r="I285" s="430" t="s">
        <v>623</v>
      </c>
      <c r="J285" s="446">
        <v>1</v>
      </c>
      <c r="K285" s="446">
        <f>$Z$14</f>
        <v>0.4</v>
      </c>
      <c r="L285" s="447">
        <v>0</v>
      </c>
      <c r="M285" s="455">
        <f t="shared" si="78"/>
        <v>5.5555555555555552E-2</v>
      </c>
      <c r="N285" s="456">
        <f t="shared" si="79"/>
        <v>0</v>
      </c>
      <c r="O285" s="425">
        <v>1</v>
      </c>
      <c r="P285" s="450">
        <f>O285</f>
        <v>1</v>
      </c>
      <c r="Q285" s="451">
        <v>0</v>
      </c>
      <c r="R285" s="425">
        <v>3</v>
      </c>
      <c r="S285" s="450">
        <f>R285</f>
        <v>3</v>
      </c>
      <c r="T285" s="451">
        <v>0</v>
      </c>
      <c r="U285" s="473">
        <f t="shared" si="80"/>
        <v>1.6</v>
      </c>
      <c r="V285" s="453">
        <f t="shared" si="81"/>
        <v>0.4</v>
      </c>
      <c r="W285" s="451">
        <f t="shared" si="82"/>
        <v>1.2000000000000002</v>
      </c>
      <c r="X285" s="474">
        <f t="shared" si="83"/>
        <v>1.6</v>
      </c>
      <c r="AC285" s="3"/>
    </row>
    <row r="286" spans="1:29" outlineLevel="2" x14ac:dyDescent="0.2">
      <c r="A286" s="471" t="s">
        <v>406</v>
      </c>
      <c r="B286" s="430" t="s">
        <v>9</v>
      </c>
      <c r="C286" s="430" t="s">
        <v>18</v>
      </c>
      <c r="D286" s="430" t="s">
        <v>84</v>
      </c>
      <c r="E286" s="430" t="s">
        <v>85</v>
      </c>
      <c r="F286" s="430" t="s">
        <v>86</v>
      </c>
      <c r="G286" s="472">
        <v>6</v>
      </c>
      <c r="H286" s="430" t="s">
        <v>13</v>
      </c>
      <c r="I286" s="430" t="s">
        <v>629</v>
      </c>
      <c r="J286" s="446">
        <v>0.3</v>
      </c>
      <c r="K286" s="446">
        <f>9*J286</f>
        <v>2.6999999999999997</v>
      </c>
      <c r="L286" s="447">
        <f>9*J286</f>
        <v>2.6999999999999997</v>
      </c>
      <c r="M286" s="455">
        <f t="shared" si="78"/>
        <v>1.4999999999999998</v>
      </c>
      <c r="N286" s="456">
        <f t="shared" si="79"/>
        <v>1.4999999999999998</v>
      </c>
      <c r="O286" s="425">
        <v>100</v>
      </c>
      <c r="P286" s="450">
        <v>2</v>
      </c>
      <c r="Q286" s="451">
        <v>5</v>
      </c>
      <c r="R286" s="425">
        <v>0</v>
      </c>
      <c r="S286" s="450">
        <v>0</v>
      </c>
      <c r="T286" s="451">
        <v>0</v>
      </c>
      <c r="U286" s="473">
        <f t="shared" si="80"/>
        <v>18.899999999999999</v>
      </c>
      <c r="V286" s="453">
        <f t="shared" si="81"/>
        <v>18.899999999999999</v>
      </c>
      <c r="W286" s="451">
        <f t="shared" si="82"/>
        <v>0</v>
      </c>
      <c r="X286" s="474">
        <f t="shared" si="83"/>
        <v>18.899999999999999</v>
      </c>
      <c r="AC286" s="3"/>
    </row>
    <row r="287" spans="1:29" outlineLevel="2" x14ac:dyDescent="0.2">
      <c r="A287" s="471" t="s">
        <v>406</v>
      </c>
      <c r="B287" s="430" t="s">
        <v>9</v>
      </c>
      <c r="C287" s="430" t="s">
        <v>56</v>
      </c>
      <c r="D287" s="430" t="s">
        <v>296</v>
      </c>
      <c r="E287" s="430" t="s">
        <v>297</v>
      </c>
      <c r="F287" s="430" t="s">
        <v>298</v>
      </c>
      <c r="G287" s="472">
        <v>6</v>
      </c>
      <c r="H287" s="430" t="s">
        <v>13</v>
      </c>
      <c r="I287" s="430" t="s">
        <v>629</v>
      </c>
      <c r="J287" s="463">
        <v>0.2</v>
      </c>
      <c r="K287" s="446">
        <f>9*J287</f>
        <v>1.8</v>
      </c>
      <c r="L287" s="447">
        <f>9*J287</f>
        <v>1.8</v>
      </c>
      <c r="M287" s="455">
        <f t="shared" si="78"/>
        <v>1</v>
      </c>
      <c r="N287" s="456">
        <f t="shared" si="79"/>
        <v>1</v>
      </c>
      <c r="O287" s="425">
        <v>0</v>
      </c>
      <c r="P287" s="450">
        <v>0</v>
      </c>
      <c r="Q287" s="451">
        <v>0</v>
      </c>
      <c r="R287" s="425">
        <v>100</v>
      </c>
      <c r="S287" s="450">
        <v>2</v>
      </c>
      <c r="T287" s="451">
        <v>5</v>
      </c>
      <c r="U287" s="473">
        <f t="shared" si="80"/>
        <v>12.6</v>
      </c>
      <c r="V287" s="453">
        <f t="shared" si="81"/>
        <v>0</v>
      </c>
      <c r="W287" s="451">
        <f t="shared" si="82"/>
        <v>12.6</v>
      </c>
      <c r="X287" s="474">
        <f t="shared" si="83"/>
        <v>12.6</v>
      </c>
      <c r="AC287" s="3"/>
    </row>
    <row r="288" spans="1:29" outlineLevel="2" x14ac:dyDescent="0.2">
      <c r="A288" s="471" t="s">
        <v>406</v>
      </c>
      <c r="B288" s="430" t="s">
        <v>9</v>
      </c>
      <c r="C288" s="430" t="s">
        <v>38</v>
      </c>
      <c r="D288" s="430" t="s">
        <v>87</v>
      </c>
      <c r="E288" s="430" t="s">
        <v>88</v>
      </c>
      <c r="F288" s="430" t="s">
        <v>89</v>
      </c>
      <c r="G288" s="472">
        <v>6</v>
      </c>
      <c r="H288" s="430" t="s">
        <v>13</v>
      </c>
      <c r="I288" s="430" t="s">
        <v>629</v>
      </c>
      <c r="J288" s="446">
        <v>0.1</v>
      </c>
      <c r="K288" s="446">
        <f>9*J288</f>
        <v>0.9</v>
      </c>
      <c r="L288" s="447">
        <f>9*J288</f>
        <v>0.9</v>
      </c>
      <c r="M288" s="455">
        <f t="shared" si="78"/>
        <v>0.5</v>
      </c>
      <c r="N288" s="456">
        <f t="shared" si="79"/>
        <v>0.5</v>
      </c>
      <c r="O288" s="425">
        <v>0</v>
      </c>
      <c r="P288" s="450">
        <v>0</v>
      </c>
      <c r="Q288" s="451">
        <v>0</v>
      </c>
      <c r="R288" s="425">
        <v>100</v>
      </c>
      <c r="S288" s="450">
        <v>2</v>
      </c>
      <c r="T288" s="451">
        <v>5</v>
      </c>
      <c r="U288" s="473">
        <f t="shared" si="80"/>
        <v>6.3</v>
      </c>
      <c r="V288" s="453">
        <f t="shared" si="81"/>
        <v>0</v>
      </c>
      <c r="W288" s="451">
        <f t="shared" si="82"/>
        <v>6.3</v>
      </c>
      <c r="X288" s="474">
        <f t="shared" si="83"/>
        <v>6.3</v>
      </c>
      <c r="AC288" s="3"/>
    </row>
    <row r="289" spans="1:29" outlineLevel="2" x14ac:dyDescent="0.2">
      <c r="A289" s="471" t="s">
        <v>406</v>
      </c>
      <c r="B289" s="430" t="s">
        <v>9</v>
      </c>
      <c r="C289" s="430" t="s">
        <v>8</v>
      </c>
      <c r="D289" s="430" t="s">
        <v>23</v>
      </c>
      <c r="E289" s="430" t="s">
        <v>5</v>
      </c>
      <c r="F289" s="430" t="s">
        <v>6</v>
      </c>
      <c r="G289" s="472">
        <v>24</v>
      </c>
      <c r="H289" s="430" t="s">
        <v>7</v>
      </c>
      <c r="I289" s="430" t="s">
        <v>623</v>
      </c>
      <c r="J289" s="446">
        <v>1</v>
      </c>
      <c r="K289" s="446">
        <f>$Z$14</f>
        <v>0.4</v>
      </c>
      <c r="L289" s="447">
        <v>0</v>
      </c>
      <c r="M289" s="455">
        <f t="shared" si="78"/>
        <v>5.5555555555555552E-2</v>
      </c>
      <c r="N289" s="456">
        <f t="shared" si="79"/>
        <v>0</v>
      </c>
      <c r="O289" s="425">
        <v>0</v>
      </c>
      <c r="P289" s="450">
        <f>O289</f>
        <v>0</v>
      </c>
      <c r="Q289" s="451">
        <v>0</v>
      </c>
      <c r="R289" s="425">
        <v>2</v>
      </c>
      <c r="S289" s="450">
        <f>R289</f>
        <v>2</v>
      </c>
      <c r="T289" s="451">
        <v>0</v>
      </c>
      <c r="U289" s="473">
        <f t="shared" si="80"/>
        <v>0.8</v>
      </c>
      <c r="V289" s="453">
        <f t="shared" si="81"/>
        <v>0</v>
      </c>
      <c r="W289" s="451">
        <f t="shared" si="82"/>
        <v>0.8</v>
      </c>
      <c r="X289" s="474">
        <f t="shared" si="83"/>
        <v>0.8</v>
      </c>
      <c r="AC289" s="3"/>
    </row>
    <row r="290" spans="1:29" outlineLevel="2" x14ac:dyDescent="0.2">
      <c r="A290" s="471" t="s">
        <v>406</v>
      </c>
      <c r="B290" s="430" t="s">
        <v>9</v>
      </c>
      <c r="C290" s="430" t="s">
        <v>98</v>
      </c>
      <c r="D290" s="477" t="s">
        <v>552</v>
      </c>
      <c r="E290" s="430" t="s">
        <v>540</v>
      </c>
      <c r="F290" s="430" t="s">
        <v>541</v>
      </c>
      <c r="G290" s="472">
        <v>6</v>
      </c>
      <c r="H290" s="430" t="s">
        <v>13</v>
      </c>
      <c r="I290" s="430" t="s">
        <v>629</v>
      </c>
      <c r="J290" s="446">
        <v>1</v>
      </c>
      <c r="K290" s="446">
        <v>13.5</v>
      </c>
      <c r="L290" s="447">
        <v>4.5</v>
      </c>
      <c r="M290" s="455">
        <f t="shared" si="78"/>
        <v>7.5</v>
      </c>
      <c r="N290" s="456">
        <f t="shared" si="79"/>
        <v>2.5</v>
      </c>
      <c r="O290" s="425">
        <v>75</v>
      </c>
      <c r="P290" s="450">
        <v>2</v>
      </c>
      <c r="Q290" s="451">
        <v>3</v>
      </c>
      <c r="R290" s="425">
        <v>0</v>
      </c>
      <c r="S290" s="450">
        <v>0</v>
      </c>
      <c r="T290" s="451">
        <v>0</v>
      </c>
      <c r="U290" s="473">
        <f t="shared" si="80"/>
        <v>40.5</v>
      </c>
      <c r="V290" s="453">
        <f t="shared" si="81"/>
        <v>40.5</v>
      </c>
      <c r="W290" s="451">
        <f t="shared" si="82"/>
        <v>0</v>
      </c>
      <c r="X290" s="474">
        <f t="shared" si="83"/>
        <v>40.5</v>
      </c>
      <c r="AC290" s="3"/>
    </row>
    <row r="291" spans="1:29" outlineLevel="2" x14ac:dyDescent="0.2">
      <c r="A291" s="471" t="s">
        <v>406</v>
      </c>
      <c r="B291" s="430" t="s">
        <v>9</v>
      </c>
      <c r="C291" s="430" t="s">
        <v>98</v>
      </c>
      <c r="D291" s="430" t="s">
        <v>145</v>
      </c>
      <c r="E291" s="430" t="s">
        <v>146</v>
      </c>
      <c r="F291" s="430" t="s">
        <v>147</v>
      </c>
      <c r="G291" s="472">
        <v>6</v>
      </c>
      <c r="H291" s="430" t="s">
        <v>97</v>
      </c>
      <c r="I291" s="430" t="s">
        <v>630</v>
      </c>
      <c r="J291" s="446">
        <v>0</v>
      </c>
      <c r="K291" s="446">
        <f>(9+$Z$18)*J291</f>
        <v>0</v>
      </c>
      <c r="L291" s="447">
        <f>4.5*J291</f>
        <v>0</v>
      </c>
      <c r="M291" s="455">
        <f t="shared" si="78"/>
        <v>0</v>
      </c>
      <c r="N291" s="456">
        <f t="shared" si="79"/>
        <v>0</v>
      </c>
      <c r="O291" s="425">
        <v>20</v>
      </c>
      <c r="P291" s="450">
        <v>1</v>
      </c>
      <c r="Q291" s="451">
        <v>1</v>
      </c>
      <c r="R291" s="425">
        <v>0</v>
      </c>
      <c r="S291" s="450">
        <v>0</v>
      </c>
      <c r="T291" s="451">
        <v>0</v>
      </c>
      <c r="U291" s="473">
        <f t="shared" si="80"/>
        <v>0</v>
      </c>
      <c r="V291" s="453">
        <f t="shared" si="81"/>
        <v>0</v>
      </c>
      <c r="W291" s="451">
        <f t="shared" si="82"/>
        <v>0</v>
      </c>
      <c r="X291" s="474">
        <f t="shared" si="83"/>
        <v>0</v>
      </c>
      <c r="AA291" s="63"/>
      <c r="AC291" s="3"/>
    </row>
    <row r="292" spans="1:29" outlineLevel="2" x14ac:dyDescent="0.2">
      <c r="A292" s="471" t="s">
        <v>406</v>
      </c>
      <c r="B292" s="430" t="s">
        <v>9</v>
      </c>
      <c r="C292" s="430" t="s">
        <v>98</v>
      </c>
      <c r="D292" s="430" t="s">
        <v>337</v>
      </c>
      <c r="E292" s="430" t="s">
        <v>338</v>
      </c>
      <c r="F292" s="430" t="s">
        <v>339</v>
      </c>
      <c r="G292" s="472">
        <v>6</v>
      </c>
      <c r="H292" s="430" t="s">
        <v>97</v>
      </c>
      <c r="I292" s="430" t="s">
        <v>630</v>
      </c>
      <c r="J292" s="446">
        <v>0.5</v>
      </c>
      <c r="K292" s="446">
        <f>(9+$Z$18)*J292</f>
        <v>6.75</v>
      </c>
      <c r="L292" s="447">
        <f>4.5*J292</f>
        <v>2.25</v>
      </c>
      <c r="M292" s="455">
        <f t="shared" si="78"/>
        <v>3.75</v>
      </c>
      <c r="N292" s="456">
        <f t="shared" si="79"/>
        <v>1.25</v>
      </c>
      <c r="O292" s="425">
        <v>20</v>
      </c>
      <c r="P292" s="450">
        <v>1</v>
      </c>
      <c r="Q292" s="451">
        <v>1</v>
      </c>
      <c r="R292" s="425">
        <v>0</v>
      </c>
      <c r="S292" s="450">
        <v>0</v>
      </c>
      <c r="T292" s="451">
        <v>0</v>
      </c>
      <c r="U292" s="473">
        <f t="shared" si="80"/>
        <v>9</v>
      </c>
      <c r="V292" s="453">
        <f t="shared" si="81"/>
        <v>9</v>
      </c>
      <c r="W292" s="451">
        <f t="shared" si="82"/>
        <v>0</v>
      </c>
      <c r="X292" s="474">
        <f t="shared" si="83"/>
        <v>9</v>
      </c>
      <c r="AC292" s="3"/>
    </row>
    <row r="293" spans="1:29" outlineLevel="2" x14ac:dyDescent="0.2">
      <c r="A293" s="443" t="s">
        <v>406</v>
      </c>
      <c r="B293" s="430" t="s">
        <v>24</v>
      </c>
      <c r="C293" s="430" t="s">
        <v>8</v>
      </c>
      <c r="D293" s="430" t="s">
        <v>25</v>
      </c>
      <c r="E293" s="430" t="s">
        <v>26</v>
      </c>
      <c r="F293" s="430" t="s">
        <v>27</v>
      </c>
      <c r="G293" s="472">
        <v>6</v>
      </c>
      <c r="H293" s="430" t="s">
        <v>28</v>
      </c>
      <c r="I293" s="430" t="s">
        <v>630</v>
      </c>
      <c r="J293" s="446">
        <v>0</v>
      </c>
      <c r="K293" s="446">
        <f>21*J293</f>
        <v>0</v>
      </c>
      <c r="L293" s="447">
        <v>3</v>
      </c>
      <c r="M293" s="455">
        <f t="shared" si="78"/>
        <v>0</v>
      </c>
      <c r="N293" s="456">
        <f t="shared" si="79"/>
        <v>1.6666666666666667</v>
      </c>
      <c r="O293" s="425">
        <v>0</v>
      </c>
      <c r="P293" s="450">
        <v>0</v>
      </c>
      <c r="Q293" s="451">
        <v>0</v>
      </c>
      <c r="R293" s="425">
        <v>30</v>
      </c>
      <c r="S293" s="450">
        <v>1</v>
      </c>
      <c r="T293" s="451">
        <v>1</v>
      </c>
      <c r="U293" s="473">
        <f t="shared" si="80"/>
        <v>3</v>
      </c>
      <c r="V293" s="453">
        <f t="shared" si="81"/>
        <v>0</v>
      </c>
      <c r="W293" s="451">
        <f t="shared" si="82"/>
        <v>3</v>
      </c>
      <c r="X293" s="474">
        <f t="shared" si="83"/>
        <v>3</v>
      </c>
      <c r="AC293" s="3"/>
    </row>
    <row r="294" spans="1:29" outlineLevel="2" x14ac:dyDescent="0.2">
      <c r="A294" s="471" t="s">
        <v>406</v>
      </c>
      <c r="B294" s="430" t="s">
        <v>34</v>
      </c>
      <c r="C294" s="430" t="s">
        <v>56</v>
      </c>
      <c r="D294" s="430" t="s">
        <v>410</v>
      </c>
      <c r="E294" s="430" t="s">
        <v>408</v>
      </c>
      <c r="F294" s="430" t="s">
        <v>409</v>
      </c>
      <c r="G294" s="472">
        <v>6</v>
      </c>
      <c r="H294" s="430" t="s">
        <v>42</v>
      </c>
      <c r="I294" s="430" t="s">
        <v>629</v>
      </c>
      <c r="J294" s="446">
        <v>1</v>
      </c>
      <c r="K294" s="446">
        <v>11.25</v>
      </c>
      <c r="L294" s="447">
        <v>6.75</v>
      </c>
      <c r="M294" s="455">
        <f t="shared" si="78"/>
        <v>6.25</v>
      </c>
      <c r="N294" s="456">
        <f t="shared" si="79"/>
        <v>3.75</v>
      </c>
      <c r="O294" s="425">
        <v>0</v>
      </c>
      <c r="P294" s="450">
        <v>0</v>
      </c>
      <c r="Q294" s="451">
        <v>0</v>
      </c>
      <c r="R294" s="425">
        <v>40</v>
      </c>
      <c r="S294" s="450">
        <v>1</v>
      </c>
      <c r="T294" s="451">
        <v>2</v>
      </c>
      <c r="U294" s="473">
        <f t="shared" si="80"/>
        <v>24.75</v>
      </c>
      <c r="V294" s="453">
        <f t="shared" si="81"/>
        <v>0</v>
      </c>
      <c r="W294" s="451">
        <f t="shared" si="82"/>
        <v>24.75</v>
      </c>
      <c r="X294" s="474">
        <f t="shared" si="83"/>
        <v>24.75</v>
      </c>
      <c r="AC294" s="3"/>
    </row>
    <row r="295" spans="1:29" outlineLevel="2" x14ac:dyDescent="0.2">
      <c r="A295" s="471" t="s">
        <v>406</v>
      </c>
      <c r="B295" s="430" t="s">
        <v>34</v>
      </c>
      <c r="C295" s="478" t="s">
        <v>98</v>
      </c>
      <c r="D295" s="430" t="s">
        <v>411</v>
      </c>
      <c r="E295" s="430" t="s">
        <v>412</v>
      </c>
      <c r="F295" s="430" t="s">
        <v>413</v>
      </c>
      <c r="G295" s="472">
        <v>6</v>
      </c>
      <c r="H295" s="430" t="s">
        <v>97</v>
      </c>
      <c r="I295" s="430" t="s">
        <v>630</v>
      </c>
      <c r="J295" s="446">
        <v>1</v>
      </c>
      <c r="K295" s="446">
        <f>13.5*J295</f>
        <v>13.5</v>
      </c>
      <c r="L295" s="447">
        <f>4.5*J295</f>
        <v>4.5</v>
      </c>
      <c r="M295" s="455">
        <f t="shared" si="78"/>
        <v>7.5</v>
      </c>
      <c r="N295" s="456">
        <f t="shared" si="79"/>
        <v>2.5</v>
      </c>
      <c r="O295" s="425">
        <v>20</v>
      </c>
      <c r="P295" s="450">
        <v>1</v>
      </c>
      <c r="Q295" s="451">
        <v>1</v>
      </c>
      <c r="R295" s="425">
        <v>0</v>
      </c>
      <c r="S295" s="450">
        <v>0</v>
      </c>
      <c r="T295" s="451">
        <v>0</v>
      </c>
      <c r="U295" s="473">
        <f t="shared" si="80"/>
        <v>18</v>
      </c>
      <c r="V295" s="453">
        <f t="shared" si="81"/>
        <v>18</v>
      </c>
      <c r="W295" s="451">
        <f t="shared" si="82"/>
        <v>0</v>
      </c>
      <c r="X295" s="474">
        <f t="shared" si="83"/>
        <v>18</v>
      </c>
      <c r="AC295" s="3"/>
    </row>
    <row r="296" spans="1:29" outlineLevel="2" x14ac:dyDescent="0.2">
      <c r="A296" s="471" t="s">
        <v>406</v>
      </c>
      <c r="B296" s="430" t="s">
        <v>34</v>
      </c>
      <c r="C296" s="478" t="s">
        <v>8</v>
      </c>
      <c r="D296" s="430" t="s">
        <v>414</v>
      </c>
      <c r="E296" s="430" t="s">
        <v>415</v>
      </c>
      <c r="F296" s="430" t="s">
        <v>416</v>
      </c>
      <c r="G296" s="472">
        <v>6</v>
      </c>
      <c r="H296" s="430" t="s">
        <v>97</v>
      </c>
      <c r="I296" s="430" t="s">
        <v>630</v>
      </c>
      <c r="J296" s="446">
        <v>1</v>
      </c>
      <c r="K296" s="446">
        <v>13.5</v>
      </c>
      <c r="L296" s="447">
        <v>4.5</v>
      </c>
      <c r="M296" s="455">
        <f t="shared" si="78"/>
        <v>7.5</v>
      </c>
      <c r="N296" s="456">
        <f t="shared" si="79"/>
        <v>2.5</v>
      </c>
      <c r="O296" s="425">
        <v>0</v>
      </c>
      <c r="P296" s="450">
        <v>0</v>
      </c>
      <c r="Q296" s="451">
        <v>0</v>
      </c>
      <c r="R296" s="425">
        <v>20</v>
      </c>
      <c r="S296" s="450">
        <v>1</v>
      </c>
      <c r="T296" s="451">
        <v>1</v>
      </c>
      <c r="U296" s="473">
        <f t="shared" si="80"/>
        <v>18</v>
      </c>
      <c r="V296" s="453">
        <f t="shared" si="81"/>
        <v>0</v>
      </c>
      <c r="W296" s="451">
        <f t="shared" si="82"/>
        <v>18</v>
      </c>
      <c r="X296" s="474">
        <f t="shared" si="83"/>
        <v>18</v>
      </c>
      <c r="AA296" s="63"/>
      <c r="AC296" s="3"/>
    </row>
    <row r="297" spans="1:29" outlineLevel="2" x14ac:dyDescent="0.2">
      <c r="A297" s="443" t="s">
        <v>406</v>
      </c>
      <c r="B297" s="430" t="s">
        <v>9</v>
      </c>
      <c r="C297" s="430" t="s">
        <v>8</v>
      </c>
      <c r="D297" s="430" t="s">
        <v>29</v>
      </c>
      <c r="E297" s="430" t="s">
        <v>30</v>
      </c>
      <c r="F297" s="430" t="s">
        <v>31</v>
      </c>
      <c r="G297" s="472">
        <v>12</v>
      </c>
      <c r="H297" s="430" t="s">
        <v>32</v>
      </c>
      <c r="I297" s="430" t="s">
        <v>630</v>
      </c>
      <c r="J297" s="446">
        <v>1</v>
      </c>
      <c r="K297" s="446">
        <f>$Z$15</f>
        <v>0.06</v>
      </c>
      <c r="L297" s="447">
        <v>0</v>
      </c>
      <c r="M297" s="455">
        <f t="shared" si="78"/>
        <v>1.6666666666666666E-2</v>
      </c>
      <c r="N297" s="456">
        <f t="shared" si="79"/>
        <v>0</v>
      </c>
      <c r="O297" s="425">
        <v>0</v>
      </c>
      <c r="P297" s="450">
        <f>O297</f>
        <v>0</v>
      </c>
      <c r="Q297" s="451">
        <v>0</v>
      </c>
      <c r="R297" s="425">
        <v>3</v>
      </c>
      <c r="S297" s="450">
        <f>R297</f>
        <v>3</v>
      </c>
      <c r="T297" s="451">
        <v>0</v>
      </c>
      <c r="U297" s="473">
        <f t="shared" si="80"/>
        <v>0.18</v>
      </c>
      <c r="V297" s="453">
        <f t="shared" si="81"/>
        <v>0</v>
      </c>
      <c r="W297" s="451">
        <f t="shared" si="82"/>
        <v>0.18</v>
      </c>
      <c r="X297" s="474">
        <f t="shared" si="83"/>
        <v>0.18</v>
      </c>
      <c r="AC297" s="3"/>
    </row>
    <row r="298" spans="1:29" outlineLevel="2" x14ac:dyDescent="0.2">
      <c r="A298" s="443" t="s">
        <v>406</v>
      </c>
      <c r="B298" s="430" t="s">
        <v>3</v>
      </c>
      <c r="C298" s="430" t="s">
        <v>8</v>
      </c>
      <c r="D298" s="430" t="s">
        <v>29</v>
      </c>
      <c r="E298" s="430" t="s">
        <v>30</v>
      </c>
      <c r="F298" s="430" t="s">
        <v>31</v>
      </c>
      <c r="G298" s="472">
        <v>12</v>
      </c>
      <c r="H298" s="430" t="s">
        <v>32</v>
      </c>
      <c r="I298" s="430" t="s">
        <v>630</v>
      </c>
      <c r="J298" s="446">
        <v>1</v>
      </c>
      <c r="K298" s="446">
        <f>$Z$15</f>
        <v>0.06</v>
      </c>
      <c r="L298" s="447">
        <v>0</v>
      </c>
      <c r="M298" s="455">
        <f t="shared" si="78"/>
        <v>1.6666666666666666E-2</v>
      </c>
      <c r="N298" s="456">
        <f t="shared" si="79"/>
        <v>0</v>
      </c>
      <c r="O298" s="425">
        <v>1</v>
      </c>
      <c r="P298" s="450">
        <f>O298</f>
        <v>1</v>
      </c>
      <c r="Q298" s="451">
        <v>0</v>
      </c>
      <c r="R298" s="425">
        <v>1</v>
      </c>
      <c r="S298" s="450">
        <f>R298</f>
        <v>1</v>
      </c>
      <c r="T298" s="451">
        <v>0</v>
      </c>
      <c r="U298" s="473">
        <f t="shared" si="80"/>
        <v>0.12</v>
      </c>
      <c r="V298" s="453">
        <f t="shared" si="81"/>
        <v>0.06</v>
      </c>
      <c r="W298" s="451">
        <f t="shared" si="82"/>
        <v>0.06</v>
      </c>
      <c r="X298" s="474">
        <f t="shared" si="83"/>
        <v>0.12</v>
      </c>
      <c r="AC298" s="3"/>
    </row>
    <row r="299" spans="1:29" outlineLevel="1" x14ac:dyDescent="0.2">
      <c r="A299" s="443" t="s">
        <v>734</v>
      </c>
      <c r="B299" s="430"/>
      <c r="C299" s="430"/>
      <c r="D299" s="430"/>
      <c r="E299" s="430"/>
      <c r="F299" s="430"/>
      <c r="G299" s="472"/>
      <c r="H299" s="430"/>
      <c r="I299" s="430"/>
      <c r="J299" s="446"/>
      <c r="K299" s="446"/>
      <c r="L299" s="447"/>
      <c r="M299" s="455"/>
      <c r="N299" s="456"/>
      <c r="O299" s="425"/>
      <c r="P299" s="450"/>
      <c r="Q299" s="451"/>
      <c r="R299" s="425"/>
      <c r="S299" s="450"/>
      <c r="T299" s="451"/>
      <c r="U299" s="473"/>
      <c r="V299" s="453"/>
      <c r="W299" s="451"/>
      <c r="X299" s="474">
        <f>SUBTOTAL(9,X274:X298)</f>
        <v>329.7</v>
      </c>
      <c r="AC299" s="3"/>
    </row>
    <row r="300" spans="1:29" outlineLevel="2" x14ac:dyDescent="0.2">
      <c r="A300" s="471" t="s">
        <v>430</v>
      </c>
      <c r="B300" s="430" t="s">
        <v>3</v>
      </c>
      <c r="C300" s="430" t="s">
        <v>22</v>
      </c>
      <c r="D300" s="430" t="s">
        <v>431</v>
      </c>
      <c r="E300" s="430" t="s">
        <v>432</v>
      </c>
      <c r="F300" s="430" t="s">
        <v>433</v>
      </c>
      <c r="G300" s="472">
        <v>6</v>
      </c>
      <c r="H300" s="430" t="s">
        <v>13</v>
      </c>
      <c r="I300" s="430" t="s">
        <v>629</v>
      </c>
      <c r="J300" s="446">
        <v>1</v>
      </c>
      <c r="K300" s="446">
        <v>13.5</v>
      </c>
      <c r="L300" s="447">
        <v>4.5</v>
      </c>
      <c r="M300" s="455">
        <f t="shared" ref="M300:M312" si="86">K300*10/3/G300</f>
        <v>7.5</v>
      </c>
      <c r="N300" s="456">
        <f t="shared" ref="N300:N312" si="87">L300*10/3/G300</f>
        <v>2.5</v>
      </c>
      <c r="O300" s="425">
        <v>120</v>
      </c>
      <c r="P300" s="450">
        <v>2</v>
      </c>
      <c r="Q300" s="451">
        <v>6</v>
      </c>
      <c r="R300" s="425">
        <v>0</v>
      </c>
      <c r="S300" s="450">
        <v>0</v>
      </c>
      <c r="T300" s="451">
        <v>0</v>
      </c>
      <c r="U300" s="473">
        <f t="shared" ref="U300:U312" si="88">K300*(P300+S300)+L300*(Q300+T300)</f>
        <v>54</v>
      </c>
      <c r="V300" s="453">
        <f t="shared" ref="V300:V312" si="89">K300*P300+L300*Q300</f>
        <v>54</v>
      </c>
      <c r="W300" s="451">
        <f t="shared" ref="W300:W312" si="90">K300*S300+L300*T300</f>
        <v>0</v>
      </c>
      <c r="X300" s="474">
        <f t="shared" ref="X300:X312" si="91">U300</f>
        <v>54</v>
      </c>
      <c r="AC300" s="3"/>
    </row>
    <row r="301" spans="1:29" outlineLevel="2" x14ac:dyDescent="0.2">
      <c r="A301" s="471" t="s">
        <v>430</v>
      </c>
      <c r="B301" s="430" t="s">
        <v>3</v>
      </c>
      <c r="C301" s="430" t="s">
        <v>56</v>
      </c>
      <c r="D301" s="430" t="s">
        <v>434</v>
      </c>
      <c r="E301" s="430" t="s">
        <v>435</v>
      </c>
      <c r="F301" s="430" t="s">
        <v>436</v>
      </c>
      <c r="G301" s="472">
        <v>6</v>
      </c>
      <c r="H301" s="430" t="s">
        <v>13</v>
      </c>
      <c r="I301" s="430" t="s">
        <v>629</v>
      </c>
      <c r="J301" s="446">
        <v>1</v>
      </c>
      <c r="K301" s="446">
        <v>13.5</v>
      </c>
      <c r="L301" s="447">
        <v>4.5</v>
      </c>
      <c r="M301" s="455">
        <f t="shared" si="86"/>
        <v>7.5</v>
      </c>
      <c r="N301" s="456">
        <f t="shared" si="87"/>
        <v>2.5</v>
      </c>
      <c r="O301" s="425">
        <v>0</v>
      </c>
      <c r="P301" s="450">
        <v>0</v>
      </c>
      <c r="Q301" s="451">
        <v>0</v>
      </c>
      <c r="R301" s="425">
        <v>100</v>
      </c>
      <c r="S301" s="450">
        <v>2</v>
      </c>
      <c r="T301" s="451">
        <v>4</v>
      </c>
      <c r="U301" s="473">
        <f t="shared" si="88"/>
        <v>45</v>
      </c>
      <c r="V301" s="453">
        <f t="shared" si="89"/>
        <v>0</v>
      </c>
      <c r="W301" s="451">
        <f t="shared" si="90"/>
        <v>45</v>
      </c>
      <c r="X301" s="474">
        <f t="shared" si="91"/>
        <v>45</v>
      </c>
      <c r="AC301" s="3"/>
    </row>
    <row r="302" spans="1:29" outlineLevel="2" x14ac:dyDescent="0.2">
      <c r="A302" s="471" t="s">
        <v>430</v>
      </c>
      <c r="B302" s="430" t="s">
        <v>3</v>
      </c>
      <c r="C302" s="430" t="s">
        <v>38</v>
      </c>
      <c r="D302" s="430" t="s">
        <v>437</v>
      </c>
      <c r="E302" s="430" t="s">
        <v>438</v>
      </c>
      <c r="F302" s="430" t="s">
        <v>439</v>
      </c>
      <c r="G302" s="472">
        <v>6</v>
      </c>
      <c r="H302" s="430" t="s">
        <v>13</v>
      </c>
      <c r="I302" s="430" t="s">
        <v>629</v>
      </c>
      <c r="J302" s="446">
        <v>1</v>
      </c>
      <c r="K302" s="446">
        <v>13.5</v>
      </c>
      <c r="L302" s="447">
        <v>4.5</v>
      </c>
      <c r="M302" s="455">
        <f t="shared" si="86"/>
        <v>7.5</v>
      </c>
      <c r="N302" s="456">
        <f t="shared" si="87"/>
        <v>2.5</v>
      </c>
      <c r="O302" s="425">
        <v>0</v>
      </c>
      <c r="P302" s="450">
        <v>0</v>
      </c>
      <c r="Q302" s="451">
        <v>0</v>
      </c>
      <c r="R302" s="425">
        <v>80</v>
      </c>
      <c r="S302" s="450">
        <v>2</v>
      </c>
      <c r="T302" s="451">
        <v>4</v>
      </c>
      <c r="U302" s="473">
        <f t="shared" si="88"/>
        <v>45</v>
      </c>
      <c r="V302" s="453">
        <f t="shared" si="89"/>
        <v>0</v>
      </c>
      <c r="W302" s="451">
        <f t="shared" si="90"/>
        <v>45</v>
      </c>
      <c r="X302" s="474">
        <f t="shared" si="91"/>
        <v>45</v>
      </c>
      <c r="AC302" s="3"/>
    </row>
    <row r="303" spans="1:29" outlineLevel="2" x14ac:dyDescent="0.2">
      <c r="A303" s="471" t="s">
        <v>430</v>
      </c>
      <c r="B303" s="430" t="s">
        <v>3</v>
      </c>
      <c r="C303" s="430" t="s">
        <v>38</v>
      </c>
      <c r="D303" s="430" t="s">
        <v>290</v>
      </c>
      <c r="E303" s="430" t="s">
        <v>291</v>
      </c>
      <c r="F303" s="430" t="s">
        <v>292</v>
      </c>
      <c r="G303" s="472">
        <v>6</v>
      </c>
      <c r="H303" s="430" t="s">
        <v>13</v>
      </c>
      <c r="I303" s="430" t="s">
        <v>629</v>
      </c>
      <c r="J303" s="446">
        <f>1/3</f>
        <v>0.33333333333333331</v>
      </c>
      <c r="K303" s="446">
        <f>9*J303</f>
        <v>3</v>
      </c>
      <c r="L303" s="447">
        <f>9*J303</f>
        <v>3</v>
      </c>
      <c r="M303" s="455">
        <f t="shared" si="86"/>
        <v>1.6666666666666667</v>
      </c>
      <c r="N303" s="456">
        <f t="shared" si="87"/>
        <v>1.6666666666666667</v>
      </c>
      <c r="O303" s="425">
        <v>0</v>
      </c>
      <c r="P303" s="450">
        <v>0</v>
      </c>
      <c r="Q303" s="451">
        <v>0</v>
      </c>
      <c r="R303" s="425">
        <v>80</v>
      </c>
      <c r="S303" s="450">
        <v>2</v>
      </c>
      <c r="T303" s="451">
        <v>4</v>
      </c>
      <c r="U303" s="473">
        <f t="shared" si="88"/>
        <v>18</v>
      </c>
      <c r="V303" s="453">
        <f t="shared" si="89"/>
        <v>0</v>
      </c>
      <c r="W303" s="451">
        <f t="shared" si="90"/>
        <v>18</v>
      </c>
      <c r="X303" s="474">
        <f t="shared" si="91"/>
        <v>18</v>
      </c>
      <c r="AC303" s="3"/>
    </row>
    <row r="304" spans="1:29" outlineLevel="2" x14ac:dyDescent="0.2">
      <c r="A304" s="471" t="s">
        <v>430</v>
      </c>
      <c r="B304" s="430" t="s">
        <v>3</v>
      </c>
      <c r="C304" s="430" t="s">
        <v>8</v>
      </c>
      <c r="D304" s="430" t="s">
        <v>4</v>
      </c>
      <c r="E304" s="430" t="s">
        <v>5</v>
      </c>
      <c r="F304" s="430" t="s">
        <v>6</v>
      </c>
      <c r="G304" s="472">
        <v>24</v>
      </c>
      <c r="H304" s="430" t="s">
        <v>7</v>
      </c>
      <c r="I304" s="430" t="s">
        <v>623</v>
      </c>
      <c r="J304" s="446">
        <v>1</v>
      </c>
      <c r="K304" s="446">
        <f>$Z$14</f>
        <v>0.4</v>
      </c>
      <c r="L304" s="447">
        <v>0</v>
      </c>
      <c r="M304" s="455">
        <f t="shared" si="86"/>
        <v>5.5555555555555552E-2</v>
      </c>
      <c r="N304" s="456">
        <f t="shared" si="87"/>
        <v>0</v>
      </c>
      <c r="O304" s="425">
        <v>3</v>
      </c>
      <c r="P304" s="450">
        <f>O304</f>
        <v>3</v>
      </c>
      <c r="Q304" s="451">
        <v>0</v>
      </c>
      <c r="R304" s="425">
        <v>3</v>
      </c>
      <c r="S304" s="450">
        <f>R304</f>
        <v>3</v>
      </c>
      <c r="T304" s="451">
        <v>0</v>
      </c>
      <c r="U304" s="473">
        <f t="shared" si="88"/>
        <v>2.4000000000000004</v>
      </c>
      <c r="V304" s="453">
        <f t="shared" si="89"/>
        <v>1.2000000000000002</v>
      </c>
      <c r="W304" s="451">
        <f t="shared" si="90"/>
        <v>1.2000000000000002</v>
      </c>
      <c r="X304" s="474">
        <f t="shared" si="91"/>
        <v>2.4000000000000004</v>
      </c>
      <c r="AC304" s="3"/>
    </row>
    <row r="305" spans="1:29" outlineLevel="2" x14ac:dyDescent="0.2">
      <c r="A305" s="471" t="s">
        <v>430</v>
      </c>
      <c r="B305" s="430" t="s">
        <v>9</v>
      </c>
      <c r="C305" s="430" t="s">
        <v>18</v>
      </c>
      <c r="D305" s="430" t="s">
        <v>84</v>
      </c>
      <c r="E305" s="430" t="s">
        <v>85</v>
      </c>
      <c r="F305" s="430" t="s">
        <v>86</v>
      </c>
      <c r="G305" s="472">
        <v>6</v>
      </c>
      <c r="H305" s="430" t="s">
        <v>13</v>
      </c>
      <c r="I305" s="430" t="s">
        <v>629</v>
      </c>
      <c r="J305" s="446">
        <v>0.15</v>
      </c>
      <c r="K305" s="446">
        <f>9*J305</f>
        <v>1.3499999999999999</v>
      </c>
      <c r="L305" s="447">
        <f>9*J305</f>
        <v>1.3499999999999999</v>
      </c>
      <c r="M305" s="455">
        <f t="shared" si="86"/>
        <v>0.74999999999999989</v>
      </c>
      <c r="N305" s="456">
        <f t="shared" si="87"/>
        <v>0.74999999999999989</v>
      </c>
      <c r="O305" s="425">
        <v>100</v>
      </c>
      <c r="P305" s="450">
        <v>2</v>
      </c>
      <c r="Q305" s="451">
        <v>5</v>
      </c>
      <c r="R305" s="425">
        <v>0</v>
      </c>
      <c r="S305" s="450">
        <v>0</v>
      </c>
      <c r="T305" s="451">
        <v>0</v>
      </c>
      <c r="U305" s="473">
        <f t="shared" si="88"/>
        <v>9.4499999999999993</v>
      </c>
      <c r="V305" s="453">
        <f t="shared" si="89"/>
        <v>9.4499999999999993</v>
      </c>
      <c r="W305" s="451">
        <f t="shared" si="90"/>
        <v>0</v>
      </c>
      <c r="X305" s="474">
        <f t="shared" si="91"/>
        <v>9.4499999999999993</v>
      </c>
      <c r="AC305" s="3"/>
    </row>
    <row r="306" spans="1:29" outlineLevel="2" x14ac:dyDescent="0.2">
      <c r="A306" s="471" t="s">
        <v>430</v>
      </c>
      <c r="B306" s="430" t="s">
        <v>9</v>
      </c>
      <c r="C306" s="430" t="s">
        <v>56</v>
      </c>
      <c r="D306" s="430" t="s">
        <v>296</v>
      </c>
      <c r="E306" s="430" t="s">
        <v>297</v>
      </c>
      <c r="F306" s="430" t="s">
        <v>298</v>
      </c>
      <c r="G306" s="472">
        <v>6</v>
      </c>
      <c r="H306" s="430" t="s">
        <v>13</v>
      </c>
      <c r="I306" s="430" t="s">
        <v>629</v>
      </c>
      <c r="J306" s="446">
        <v>0.2</v>
      </c>
      <c r="K306" s="446">
        <f>9*J306</f>
        <v>1.8</v>
      </c>
      <c r="L306" s="447">
        <f>9*J306</f>
        <v>1.8</v>
      </c>
      <c r="M306" s="455">
        <f t="shared" si="86"/>
        <v>1</v>
      </c>
      <c r="N306" s="456">
        <f t="shared" si="87"/>
        <v>1</v>
      </c>
      <c r="O306" s="425">
        <v>0</v>
      </c>
      <c r="P306" s="450">
        <v>0</v>
      </c>
      <c r="Q306" s="451">
        <v>0</v>
      </c>
      <c r="R306" s="425">
        <v>100</v>
      </c>
      <c r="S306" s="450">
        <v>2</v>
      </c>
      <c r="T306" s="451">
        <v>5</v>
      </c>
      <c r="U306" s="473">
        <f t="shared" si="88"/>
        <v>12.6</v>
      </c>
      <c r="V306" s="453">
        <f t="shared" si="89"/>
        <v>0</v>
      </c>
      <c r="W306" s="451">
        <f t="shared" si="90"/>
        <v>12.6</v>
      </c>
      <c r="X306" s="474">
        <f t="shared" si="91"/>
        <v>12.6</v>
      </c>
      <c r="AC306" s="3"/>
    </row>
    <row r="307" spans="1:29" outlineLevel="2" x14ac:dyDescent="0.2">
      <c r="A307" s="471" t="s">
        <v>430</v>
      </c>
      <c r="B307" s="430" t="s">
        <v>9</v>
      </c>
      <c r="C307" s="430" t="s">
        <v>56</v>
      </c>
      <c r="D307" s="430" t="s">
        <v>440</v>
      </c>
      <c r="E307" s="430" t="s">
        <v>441</v>
      </c>
      <c r="F307" s="430" t="s">
        <v>442</v>
      </c>
      <c r="G307" s="472">
        <v>6</v>
      </c>
      <c r="H307" s="430" t="s">
        <v>13</v>
      </c>
      <c r="I307" s="430" t="s">
        <v>629</v>
      </c>
      <c r="J307" s="446">
        <v>1</v>
      </c>
      <c r="K307" s="446">
        <v>13.5</v>
      </c>
      <c r="L307" s="447">
        <v>4.5</v>
      </c>
      <c r="M307" s="455">
        <f t="shared" si="86"/>
        <v>7.5</v>
      </c>
      <c r="N307" s="456">
        <f t="shared" si="87"/>
        <v>2.5</v>
      </c>
      <c r="O307" s="425">
        <v>0</v>
      </c>
      <c r="P307" s="450">
        <v>0</v>
      </c>
      <c r="Q307" s="451">
        <v>0</v>
      </c>
      <c r="R307" s="425">
        <v>120</v>
      </c>
      <c r="S307" s="450">
        <v>2</v>
      </c>
      <c r="T307" s="451">
        <v>6</v>
      </c>
      <c r="U307" s="473">
        <f t="shared" si="88"/>
        <v>54</v>
      </c>
      <c r="V307" s="453">
        <f t="shared" si="89"/>
        <v>0</v>
      </c>
      <c r="W307" s="451">
        <f t="shared" si="90"/>
        <v>54</v>
      </c>
      <c r="X307" s="474">
        <f t="shared" si="91"/>
        <v>54</v>
      </c>
      <c r="AA307" s="63"/>
      <c r="AC307" s="3"/>
    </row>
    <row r="308" spans="1:29" outlineLevel="2" x14ac:dyDescent="0.2">
      <c r="A308" s="471" t="s">
        <v>430</v>
      </c>
      <c r="B308" s="430" t="s">
        <v>9</v>
      </c>
      <c r="C308" s="430" t="s">
        <v>22</v>
      </c>
      <c r="D308" s="430" t="s">
        <v>299</v>
      </c>
      <c r="E308" s="430" t="s">
        <v>300</v>
      </c>
      <c r="F308" s="430" t="s">
        <v>301</v>
      </c>
      <c r="G308" s="472">
        <v>6</v>
      </c>
      <c r="H308" s="430" t="s">
        <v>13</v>
      </c>
      <c r="I308" s="430" t="s">
        <v>629</v>
      </c>
      <c r="J308" s="446">
        <f>1/3</f>
        <v>0.33333333333333331</v>
      </c>
      <c r="K308" s="446">
        <f>9*J308</f>
        <v>3</v>
      </c>
      <c r="L308" s="447">
        <f>9*J308</f>
        <v>3</v>
      </c>
      <c r="M308" s="455">
        <f t="shared" si="86"/>
        <v>1.6666666666666667</v>
      </c>
      <c r="N308" s="456">
        <f t="shared" si="87"/>
        <v>1.6666666666666667</v>
      </c>
      <c r="O308" s="425">
        <v>120</v>
      </c>
      <c r="P308" s="450">
        <v>2</v>
      </c>
      <c r="Q308" s="451">
        <v>6</v>
      </c>
      <c r="R308" s="425">
        <v>0</v>
      </c>
      <c r="S308" s="450">
        <v>0</v>
      </c>
      <c r="T308" s="451">
        <v>0</v>
      </c>
      <c r="U308" s="473">
        <f t="shared" si="88"/>
        <v>24</v>
      </c>
      <c r="V308" s="453">
        <f t="shared" si="89"/>
        <v>24</v>
      </c>
      <c r="W308" s="451">
        <f t="shared" si="90"/>
        <v>0</v>
      </c>
      <c r="X308" s="474">
        <f t="shared" si="91"/>
        <v>24</v>
      </c>
      <c r="AA308" s="63"/>
      <c r="AC308" s="3"/>
    </row>
    <row r="309" spans="1:29" outlineLevel="2" x14ac:dyDescent="0.2">
      <c r="A309" s="471" t="s">
        <v>430</v>
      </c>
      <c r="B309" s="430" t="s">
        <v>9</v>
      </c>
      <c r="C309" s="430" t="s">
        <v>38</v>
      </c>
      <c r="D309" s="430" t="s">
        <v>87</v>
      </c>
      <c r="E309" s="430" t="s">
        <v>88</v>
      </c>
      <c r="F309" s="430" t="s">
        <v>89</v>
      </c>
      <c r="G309" s="472">
        <v>6</v>
      </c>
      <c r="H309" s="430" t="s">
        <v>13</v>
      </c>
      <c r="I309" s="430" t="s">
        <v>629</v>
      </c>
      <c r="J309" s="446">
        <v>0.25</v>
      </c>
      <c r="K309" s="446">
        <f>9*J309</f>
        <v>2.25</v>
      </c>
      <c r="L309" s="447">
        <f>9*J309</f>
        <v>2.25</v>
      </c>
      <c r="M309" s="455">
        <f t="shared" si="86"/>
        <v>1.25</v>
      </c>
      <c r="N309" s="456">
        <f t="shared" si="87"/>
        <v>1.25</v>
      </c>
      <c r="O309" s="425">
        <v>0</v>
      </c>
      <c r="P309" s="450">
        <v>0</v>
      </c>
      <c r="Q309" s="451">
        <v>0</v>
      </c>
      <c r="R309" s="425">
        <v>100</v>
      </c>
      <c r="S309" s="450">
        <v>2</v>
      </c>
      <c r="T309" s="451">
        <v>5</v>
      </c>
      <c r="U309" s="473">
        <f t="shared" si="88"/>
        <v>15.75</v>
      </c>
      <c r="V309" s="453">
        <f t="shared" si="89"/>
        <v>0</v>
      </c>
      <c r="W309" s="451">
        <f t="shared" si="90"/>
        <v>15.75</v>
      </c>
      <c r="X309" s="474">
        <f t="shared" si="91"/>
        <v>15.75</v>
      </c>
      <c r="AA309" s="63"/>
      <c r="AC309" s="3"/>
    </row>
    <row r="310" spans="1:29" outlineLevel="2" x14ac:dyDescent="0.2">
      <c r="A310" s="471" t="s">
        <v>430</v>
      </c>
      <c r="B310" s="430" t="s">
        <v>9</v>
      </c>
      <c r="C310" s="430" t="s">
        <v>8</v>
      </c>
      <c r="D310" s="430" t="s">
        <v>23</v>
      </c>
      <c r="E310" s="430" t="s">
        <v>5</v>
      </c>
      <c r="F310" s="430" t="s">
        <v>6</v>
      </c>
      <c r="G310" s="472">
        <v>24</v>
      </c>
      <c r="H310" s="430" t="s">
        <v>7</v>
      </c>
      <c r="I310" s="430" t="s">
        <v>623</v>
      </c>
      <c r="J310" s="446">
        <v>1</v>
      </c>
      <c r="K310" s="446">
        <f>$Z$14</f>
        <v>0.4</v>
      </c>
      <c r="L310" s="447">
        <v>0</v>
      </c>
      <c r="M310" s="455">
        <f t="shared" si="86"/>
        <v>5.5555555555555552E-2</v>
      </c>
      <c r="N310" s="456">
        <f t="shared" si="87"/>
        <v>0</v>
      </c>
      <c r="O310" s="425">
        <v>0</v>
      </c>
      <c r="P310" s="450">
        <f>O310</f>
        <v>0</v>
      </c>
      <c r="Q310" s="451">
        <v>0</v>
      </c>
      <c r="R310" s="425">
        <v>4</v>
      </c>
      <c r="S310" s="450">
        <f>R310</f>
        <v>4</v>
      </c>
      <c r="T310" s="451">
        <v>0</v>
      </c>
      <c r="U310" s="473">
        <f t="shared" si="88"/>
        <v>1.6</v>
      </c>
      <c r="V310" s="453">
        <f t="shared" si="89"/>
        <v>0</v>
      </c>
      <c r="W310" s="451">
        <f t="shared" si="90"/>
        <v>1.6</v>
      </c>
      <c r="X310" s="474">
        <f t="shared" si="91"/>
        <v>1.6</v>
      </c>
      <c r="AC310" s="3"/>
    </row>
    <row r="311" spans="1:29" outlineLevel="2" x14ac:dyDescent="0.2">
      <c r="A311" s="471" t="s">
        <v>430</v>
      </c>
      <c r="B311" s="430" t="s">
        <v>3</v>
      </c>
      <c r="C311" s="430" t="s">
        <v>98</v>
      </c>
      <c r="D311" s="430" t="s">
        <v>443</v>
      </c>
      <c r="E311" s="430" t="s">
        <v>444</v>
      </c>
      <c r="F311" s="430" t="s">
        <v>445</v>
      </c>
      <c r="G311" s="472">
        <v>6</v>
      </c>
      <c r="H311" s="430" t="s">
        <v>97</v>
      </c>
      <c r="I311" s="430" t="s">
        <v>630</v>
      </c>
      <c r="J311" s="446">
        <v>1</v>
      </c>
      <c r="K311" s="446">
        <f>(9+$Z$18)*J311</f>
        <v>13.5</v>
      </c>
      <c r="L311" s="447">
        <v>4.5</v>
      </c>
      <c r="M311" s="455">
        <f t="shared" si="86"/>
        <v>7.5</v>
      </c>
      <c r="N311" s="456">
        <f t="shared" si="87"/>
        <v>2.5</v>
      </c>
      <c r="O311" s="425">
        <v>20</v>
      </c>
      <c r="P311" s="450">
        <v>1</v>
      </c>
      <c r="Q311" s="451">
        <v>1</v>
      </c>
      <c r="R311" s="425">
        <v>0</v>
      </c>
      <c r="S311" s="450">
        <v>0</v>
      </c>
      <c r="T311" s="451">
        <v>0</v>
      </c>
      <c r="U311" s="473">
        <f t="shared" si="88"/>
        <v>18</v>
      </c>
      <c r="V311" s="453">
        <f t="shared" si="89"/>
        <v>18</v>
      </c>
      <c r="W311" s="451">
        <f t="shared" si="90"/>
        <v>0</v>
      </c>
      <c r="X311" s="474">
        <f t="shared" si="91"/>
        <v>18</v>
      </c>
      <c r="AC311" s="3"/>
    </row>
    <row r="312" spans="1:29" outlineLevel="2" x14ac:dyDescent="0.2">
      <c r="A312" s="443" t="s">
        <v>430</v>
      </c>
      <c r="B312" s="430" t="s">
        <v>24</v>
      </c>
      <c r="C312" s="430" t="s">
        <v>8</v>
      </c>
      <c r="D312" s="430" t="s">
        <v>25</v>
      </c>
      <c r="E312" s="430" t="s">
        <v>26</v>
      </c>
      <c r="F312" s="430" t="s">
        <v>27</v>
      </c>
      <c r="G312" s="472">
        <v>6</v>
      </c>
      <c r="H312" s="430" t="s">
        <v>28</v>
      </c>
      <c r="I312" s="430" t="s">
        <v>630</v>
      </c>
      <c r="J312" s="446">
        <v>0</v>
      </c>
      <c r="K312" s="446">
        <f>21*J312</f>
        <v>0</v>
      </c>
      <c r="L312" s="447">
        <v>0</v>
      </c>
      <c r="M312" s="455">
        <f t="shared" si="86"/>
        <v>0</v>
      </c>
      <c r="N312" s="456">
        <f t="shared" si="87"/>
        <v>0</v>
      </c>
      <c r="O312" s="425">
        <v>0</v>
      </c>
      <c r="P312" s="450">
        <v>0</v>
      </c>
      <c r="Q312" s="451">
        <v>0</v>
      </c>
      <c r="R312" s="425">
        <v>30</v>
      </c>
      <c r="S312" s="450">
        <v>1</v>
      </c>
      <c r="T312" s="451">
        <v>1</v>
      </c>
      <c r="U312" s="473">
        <f t="shared" si="88"/>
        <v>0</v>
      </c>
      <c r="V312" s="453">
        <f t="shared" si="89"/>
        <v>0</v>
      </c>
      <c r="W312" s="451">
        <f t="shared" si="90"/>
        <v>0</v>
      </c>
      <c r="X312" s="474">
        <f t="shared" si="91"/>
        <v>0</v>
      </c>
      <c r="AC312" s="3"/>
    </row>
    <row r="313" spans="1:29" outlineLevel="1" x14ac:dyDescent="0.2">
      <c r="A313" s="443" t="s">
        <v>735</v>
      </c>
      <c r="B313" s="430"/>
      <c r="C313" s="430"/>
      <c r="D313" s="430"/>
      <c r="E313" s="430"/>
      <c r="F313" s="430"/>
      <c r="G313" s="472"/>
      <c r="H313" s="430"/>
      <c r="I313" s="430"/>
      <c r="J313" s="446"/>
      <c r="K313" s="446"/>
      <c r="L313" s="447"/>
      <c r="M313" s="455"/>
      <c r="N313" s="456"/>
      <c r="O313" s="425"/>
      <c r="P313" s="450"/>
      <c r="Q313" s="451"/>
      <c r="R313" s="425"/>
      <c r="S313" s="450"/>
      <c r="T313" s="451"/>
      <c r="U313" s="473"/>
      <c r="V313" s="453"/>
      <c r="W313" s="451"/>
      <c r="X313" s="474">
        <f>SUBTOTAL(9,X300:X312)</f>
        <v>299.8</v>
      </c>
      <c r="AC313" s="3"/>
    </row>
    <row r="314" spans="1:29" outlineLevel="2" x14ac:dyDescent="0.2">
      <c r="A314" s="443" t="s">
        <v>473</v>
      </c>
      <c r="B314" s="430" t="s">
        <v>587</v>
      </c>
      <c r="C314" s="478" t="s">
        <v>14</v>
      </c>
      <c r="D314" s="429" t="s">
        <v>653</v>
      </c>
      <c r="E314" s="430" t="s">
        <v>159</v>
      </c>
      <c r="F314" s="431" t="s">
        <v>160</v>
      </c>
      <c r="G314" s="472">
        <v>15</v>
      </c>
      <c r="H314" s="430" t="s">
        <v>151</v>
      </c>
      <c r="I314" s="430" t="s">
        <v>624</v>
      </c>
      <c r="J314" s="446">
        <v>1</v>
      </c>
      <c r="K314" s="446">
        <f>$Z$73</f>
        <v>0.4</v>
      </c>
      <c r="L314" s="447">
        <v>0</v>
      </c>
      <c r="M314" s="455">
        <f t="shared" ref="M314:M339" si="92">K314*10/3/G314</f>
        <v>8.8888888888888878E-2</v>
      </c>
      <c r="N314" s="456">
        <f t="shared" ref="N314:N339" si="93">L314*10/3/G314</f>
        <v>0</v>
      </c>
      <c r="O314" s="425">
        <v>0</v>
      </c>
      <c r="P314" s="450">
        <v>0</v>
      </c>
      <c r="Q314" s="451">
        <v>0</v>
      </c>
      <c r="R314" s="425">
        <v>2</v>
      </c>
      <c r="S314" s="450">
        <f>R314</f>
        <v>2</v>
      </c>
      <c r="T314" s="451">
        <v>0</v>
      </c>
      <c r="U314" s="473">
        <f t="shared" ref="U314:U339" si="94">K314*(P314+S314)+L314*(Q314+T314)</f>
        <v>0.8</v>
      </c>
      <c r="V314" s="453">
        <f t="shared" ref="V314:V339" si="95">K314*P314+L314*Q314</f>
        <v>0</v>
      </c>
      <c r="W314" s="451">
        <f t="shared" ref="W314:W339" si="96">K314*S314+L314*T314</f>
        <v>0.8</v>
      </c>
      <c r="X314" s="474">
        <f t="shared" ref="X314:X339" si="97">U314</f>
        <v>0.8</v>
      </c>
      <c r="AC314" s="3"/>
    </row>
    <row r="315" spans="1:29" outlineLevel="2" x14ac:dyDescent="0.2">
      <c r="A315" s="443" t="s">
        <v>473</v>
      </c>
      <c r="B315" s="430" t="s">
        <v>587</v>
      </c>
      <c r="C315" s="478" t="s">
        <v>43</v>
      </c>
      <c r="D315" s="429" t="s">
        <v>642</v>
      </c>
      <c r="E315" s="430" t="s">
        <v>675</v>
      </c>
      <c r="F315" s="431" t="s">
        <v>641</v>
      </c>
      <c r="G315" s="472">
        <v>5</v>
      </c>
      <c r="H315" s="430" t="s">
        <v>13</v>
      </c>
      <c r="I315" s="430" t="s">
        <v>629</v>
      </c>
      <c r="J315" s="446">
        <v>0</v>
      </c>
      <c r="K315" s="446">
        <f>13.5*J315</f>
        <v>0</v>
      </c>
      <c r="L315" s="447">
        <v>0</v>
      </c>
      <c r="M315" s="455">
        <f t="shared" si="92"/>
        <v>0</v>
      </c>
      <c r="N315" s="456">
        <f t="shared" si="93"/>
        <v>0</v>
      </c>
      <c r="O315" s="425">
        <v>10</v>
      </c>
      <c r="P315" s="450">
        <v>1</v>
      </c>
      <c r="Q315" s="451">
        <v>0</v>
      </c>
      <c r="R315" s="425">
        <v>0</v>
      </c>
      <c r="S315" s="450">
        <v>0</v>
      </c>
      <c r="T315" s="451">
        <v>0</v>
      </c>
      <c r="U315" s="473">
        <f t="shared" si="94"/>
        <v>0</v>
      </c>
      <c r="V315" s="453">
        <f t="shared" si="95"/>
        <v>0</v>
      </c>
      <c r="W315" s="451">
        <f t="shared" si="96"/>
        <v>0</v>
      </c>
      <c r="X315" s="474">
        <f t="shared" si="97"/>
        <v>0</v>
      </c>
      <c r="AC315" s="3"/>
    </row>
    <row r="316" spans="1:29" outlineLevel="2" x14ac:dyDescent="0.2">
      <c r="A316" s="471" t="s">
        <v>473</v>
      </c>
      <c r="B316" s="430" t="s">
        <v>9</v>
      </c>
      <c r="C316" s="430" t="s">
        <v>43</v>
      </c>
      <c r="D316" s="430" t="s">
        <v>231</v>
      </c>
      <c r="E316" s="430" t="s">
        <v>232</v>
      </c>
      <c r="F316" s="430" t="s">
        <v>233</v>
      </c>
      <c r="G316" s="472">
        <v>6</v>
      </c>
      <c r="H316" s="430" t="s">
        <v>234</v>
      </c>
      <c r="I316" s="430" t="s">
        <v>629</v>
      </c>
      <c r="J316" s="446">
        <v>0.375</v>
      </c>
      <c r="K316" s="446">
        <f>J316*13.5</f>
        <v>5.0625</v>
      </c>
      <c r="L316" s="447">
        <f>J316*4.5</f>
        <v>1.6875</v>
      </c>
      <c r="M316" s="455">
        <f t="shared" si="92"/>
        <v>2.8125</v>
      </c>
      <c r="N316" s="456">
        <f t="shared" si="93"/>
        <v>0.9375</v>
      </c>
      <c r="O316" s="425">
        <v>100</v>
      </c>
      <c r="P316" s="450">
        <v>2</v>
      </c>
      <c r="Q316" s="451">
        <v>5</v>
      </c>
      <c r="R316" s="425">
        <v>10</v>
      </c>
      <c r="S316" s="450">
        <v>0.33</v>
      </c>
      <c r="T316" s="451">
        <v>0.5</v>
      </c>
      <c r="U316" s="473">
        <f t="shared" si="94"/>
        <v>21.076875000000001</v>
      </c>
      <c r="V316" s="453">
        <f t="shared" si="95"/>
        <v>18.5625</v>
      </c>
      <c r="W316" s="451">
        <f t="shared" si="96"/>
        <v>2.5143750000000002</v>
      </c>
      <c r="X316" s="474">
        <f t="shared" si="97"/>
        <v>21.076875000000001</v>
      </c>
      <c r="AC316" s="3"/>
    </row>
    <row r="317" spans="1:29" outlineLevel="2" x14ac:dyDescent="0.2">
      <c r="A317" s="471" t="s">
        <v>473</v>
      </c>
      <c r="B317" s="430" t="s">
        <v>75</v>
      </c>
      <c r="C317" s="430" t="s">
        <v>43</v>
      </c>
      <c r="D317" s="430" t="s">
        <v>231</v>
      </c>
      <c r="E317" s="430" t="s">
        <v>232</v>
      </c>
      <c r="F317" s="430" t="s">
        <v>233</v>
      </c>
      <c r="G317" s="472">
        <v>6</v>
      </c>
      <c r="H317" s="430" t="s">
        <v>234</v>
      </c>
      <c r="I317" s="430" t="s">
        <v>629</v>
      </c>
      <c r="J317" s="446">
        <v>0.375</v>
      </c>
      <c r="K317" s="446">
        <f>J317*13.5</f>
        <v>5.0625</v>
      </c>
      <c r="L317" s="447">
        <f>J317*4.5</f>
        <v>1.6875</v>
      </c>
      <c r="M317" s="455">
        <f t="shared" si="92"/>
        <v>2.8125</v>
      </c>
      <c r="N317" s="456">
        <f t="shared" si="93"/>
        <v>0.9375</v>
      </c>
      <c r="O317" s="425">
        <v>40</v>
      </c>
      <c r="P317" s="450">
        <v>1</v>
      </c>
      <c r="Q317" s="451">
        <v>2</v>
      </c>
      <c r="R317" s="425">
        <v>10</v>
      </c>
      <c r="S317" s="450">
        <v>0.17</v>
      </c>
      <c r="T317" s="451">
        <v>0.5</v>
      </c>
      <c r="U317" s="473">
        <f t="shared" si="94"/>
        <v>10.141874999999999</v>
      </c>
      <c r="V317" s="453">
        <f t="shared" si="95"/>
        <v>8.4375</v>
      </c>
      <c r="W317" s="451">
        <f t="shared" si="96"/>
        <v>1.7043750000000002</v>
      </c>
      <c r="X317" s="474">
        <f t="shared" si="97"/>
        <v>10.141874999999999</v>
      </c>
      <c r="AC317" s="3"/>
    </row>
    <row r="318" spans="1:29" outlineLevel="2" x14ac:dyDescent="0.2">
      <c r="A318" s="471" t="s">
        <v>473</v>
      </c>
      <c r="B318" s="430" t="s">
        <v>80</v>
      </c>
      <c r="C318" s="430" t="s">
        <v>43</v>
      </c>
      <c r="D318" s="430" t="s">
        <v>231</v>
      </c>
      <c r="E318" s="430" t="s">
        <v>232</v>
      </c>
      <c r="F318" s="430" t="s">
        <v>233</v>
      </c>
      <c r="G318" s="472">
        <v>6</v>
      </c>
      <c r="H318" s="430" t="s">
        <v>234</v>
      </c>
      <c r="I318" s="430" t="s">
        <v>629</v>
      </c>
      <c r="J318" s="446">
        <v>0.375</v>
      </c>
      <c r="K318" s="446">
        <f>J318*13.5</f>
        <v>5.0625</v>
      </c>
      <c r="L318" s="447">
        <f>J318*4.5</f>
        <v>1.6875</v>
      </c>
      <c r="M318" s="455">
        <f t="shared" si="92"/>
        <v>2.8125</v>
      </c>
      <c r="N318" s="456">
        <f t="shared" si="93"/>
        <v>0.9375</v>
      </c>
      <c r="O318" s="425">
        <v>40</v>
      </c>
      <c r="P318" s="450">
        <v>1</v>
      </c>
      <c r="Q318" s="451">
        <v>2</v>
      </c>
      <c r="R318" s="425">
        <v>10</v>
      </c>
      <c r="S318" s="450">
        <v>0.17</v>
      </c>
      <c r="T318" s="451">
        <v>0.5</v>
      </c>
      <c r="U318" s="473">
        <f t="shared" si="94"/>
        <v>10.141874999999999</v>
      </c>
      <c r="V318" s="453">
        <f t="shared" si="95"/>
        <v>8.4375</v>
      </c>
      <c r="W318" s="451">
        <f t="shared" si="96"/>
        <v>1.7043750000000002</v>
      </c>
      <c r="X318" s="474">
        <f t="shared" si="97"/>
        <v>10.141874999999999</v>
      </c>
      <c r="AC318" s="3"/>
    </row>
    <row r="319" spans="1:29" outlineLevel="2" x14ac:dyDescent="0.2">
      <c r="A319" s="471" t="s">
        <v>473</v>
      </c>
      <c r="B319" s="430" t="s">
        <v>3</v>
      </c>
      <c r="C319" s="430" t="s">
        <v>43</v>
      </c>
      <c r="D319" s="430" t="s">
        <v>231</v>
      </c>
      <c r="E319" s="430" t="s">
        <v>232</v>
      </c>
      <c r="F319" s="430" t="s">
        <v>233</v>
      </c>
      <c r="G319" s="472">
        <v>6</v>
      </c>
      <c r="H319" s="430" t="s">
        <v>234</v>
      </c>
      <c r="I319" s="430" t="s">
        <v>629</v>
      </c>
      <c r="J319" s="446">
        <v>0.375</v>
      </c>
      <c r="K319" s="446">
        <f>J319*13.5</f>
        <v>5.0625</v>
      </c>
      <c r="L319" s="447">
        <f>J319*4.5</f>
        <v>1.6875</v>
      </c>
      <c r="M319" s="455">
        <f t="shared" si="92"/>
        <v>2.8125</v>
      </c>
      <c r="N319" s="456">
        <f t="shared" si="93"/>
        <v>0.9375</v>
      </c>
      <c r="O319" s="425">
        <v>60</v>
      </c>
      <c r="P319" s="450">
        <v>1</v>
      </c>
      <c r="Q319" s="451">
        <v>3</v>
      </c>
      <c r="R319" s="425">
        <v>10</v>
      </c>
      <c r="S319" s="450">
        <v>0.33</v>
      </c>
      <c r="T319" s="451">
        <v>0.5</v>
      </c>
      <c r="U319" s="473">
        <f t="shared" si="94"/>
        <v>12.639375000000001</v>
      </c>
      <c r="V319" s="453">
        <f t="shared" si="95"/>
        <v>10.125</v>
      </c>
      <c r="W319" s="451">
        <f t="shared" si="96"/>
        <v>2.5143750000000002</v>
      </c>
      <c r="X319" s="474">
        <f t="shared" si="97"/>
        <v>12.639375000000001</v>
      </c>
      <c r="AC319" s="3"/>
    </row>
    <row r="320" spans="1:29" outlineLevel="2" x14ac:dyDescent="0.2">
      <c r="A320" s="471" t="s">
        <v>473</v>
      </c>
      <c r="B320" s="430" t="s">
        <v>9</v>
      </c>
      <c r="C320" s="430" t="s">
        <v>8</v>
      </c>
      <c r="D320" s="430" t="s">
        <v>474</v>
      </c>
      <c r="E320" s="430" t="s">
        <v>493</v>
      </c>
      <c r="F320" s="430" t="s">
        <v>494</v>
      </c>
      <c r="G320" s="472">
        <v>6</v>
      </c>
      <c r="H320" s="430" t="s">
        <v>32</v>
      </c>
      <c r="I320" s="430" t="s">
        <v>630</v>
      </c>
      <c r="J320" s="446">
        <v>0.33329999999999999</v>
      </c>
      <c r="K320" s="446">
        <f>(4.5+$Z$18)*J320</f>
        <v>2.9996999999999998</v>
      </c>
      <c r="L320" s="447">
        <f>9*J320</f>
        <v>2.9996999999999998</v>
      </c>
      <c r="M320" s="455">
        <f t="shared" si="92"/>
        <v>1.6665000000000001</v>
      </c>
      <c r="N320" s="456">
        <f t="shared" si="93"/>
        <v>1.6665000000000001</v>
      </c>
      <c r="O320" s="425">
        <v>0</v>
      </c>
      <c r="P320" s="450">
        <v>0</v>
      </c>
      <c r="Q320" s="451">
        <v>0</v>
      </c>
      <c r="R320" s="425">
        <v>8</v>
      </c>
      <c r="S320" s="450">
        <v>0.2</v>
      </c>
      <c r="T320" s="451">
        <v>0.4</v>
      </c>
      <c r="U320" s="473">
        <f t="shared" si="94"/>
        <v>1.79982</v>
      </c>
      <c r="V320" s="453">
        <f t="shared" si="95"/>
        <v>0</v>
      </c>
      <c r="W320" s="451">
        <f t="shared" si="96"/>
        <v>1.79982</v>
      </c>
      <c r="X320" s="474">
        <f t="shared" si="97"/>
        <v>1.79982</v>
      </c>
      <c r="AC320" s="3"/>
    </row>
    <row r="321" spans="1:29" outlineLevel="2" x14ac:dyDescent="0.2">
      <c r="A321" s="443" t="s">
        <v>473</v>
      </c>
      <c r="B321" s="430" t="s">
        <v>75</v>
      </c>
      <c r="C321" s="430" t="s">
        <v>8</v>
      </c>
      <c r="D321" s="430" t="s">
        <v>474</v>
      </c>
      <c r="E321" s="430" t="s">
        <v>493</v>
      </c>
      <c r="F321" s="430" t="s">
        <v>494</v>
      </c>
      <c r="G321" s="472">
        <v>6</v>
      </c>
      <c r="H321" s="430" t="s">
        <v>32</v>
      </c>
      <c r="I321" s="430" t="s">
        <v>630</v>
      </c>
      <c r="J321" s="446">
        <v>0.33329999999999999</v>
      </c>
      <c r="K321" s="446">
        <f>(4.5+$Z$18)*J321</f>
        <v>2.9996999999999998</v>
      </c>
      <c r="L321" s="447">
        <f>9*J321</f>
        <v>2.9996999999999998</v>
      </c>
      <c r="M321" s="455">
        <f t="shared" si="92"/>
        <v>1.6665000000000001</v>
      </c>
      <c r="N321" s="456">
        <f t="shared" si="93"/>
        <v>1.6665000000000001</v>
      </c>
      <c r="O321" s="425">
        <v>0</v>
      </c>
      <c r="P321" s="450">
        <v>0</v>
      </c>
      <c r="Q321" s="451">
        <v>0</v>
      </c>
      <c r="R321" s="425">
        <v>8</v>
      </c>
      <c r="S321" s="450">
        <v>0.2</v>
      </c>
      <c r="T321" s="451">
        <v>0.4</v>
      </c>
      <c r="U321" s="473">
        <f t="shared" si="94"/>
        <v>1.79982</v>
      </c>
      <c r="V321" s="453">
        <f t="shared" si="95"/>
        <v>0</v>
      </c>
      <c r="W321" s="451">
        <f t="shared" si="96"/>
        <v>1.79982</v>
      </c>
      <c r="X321" s="474">
        <f t="shared" si="97"/>
        <v>1.79982</v>
      </c>
      <c r="AC321" s="3"/>
    </row>
    <row r="322" spans="1:29" outlineLevel="2" x14ac:dyDescent="0.2">
      <c r="A322" s="471" t="s">
        <v>473</v>
      </c>
      <c r="B322" s="430" t="s">
        <v>34</v>
      </c>
      <c r="C322" s="430" t="s">
        <v>8</v>
      </c>
      <c r="D322" s="430" t="s">
        <v>474</v>
      </c>
      <c r="E322" s="430" t="s">
        <v>493</v>
      </c>
      <c r="F322" s="430" t="s">
        <v>494</v>
      </c>
      <c r="G322" s="472">
        <v>6</v>
      </c>
      <c r="H322" s="430" t="s">
        <v>32</v>
      </c>
      <c r="I322" s="430" t="s">
        <v>630</v>
      </c>
      <c r="J322" s="446">
        <v>0.33329999999999999</v>
      </c>
      <c r="K322" s="446">
        <f>(4.5+$Z$18)*J322</f>
        <v>2.9996999999999998</v>
      </c>
      <c r="L322" s="447">
        <f>9*J322</f>
        <v>2.9996999999999998</v>
      </c>
      <c r="M322" s="455">
        <f t="shared" si="92"/>
        <v>1.6665000000000001</v>
      </c>
      <c r="N322" s="456">
        <f t="shared" si="93"/>
        <v>1.6665000000000001</v>
      </c>
      <c r="O322" s="425">
        <v>0</v>
      </c>
      <c r="P322" s="450">
        <v>0</v>
      </c>
      <c r="Q322" s="451">
        <v>0</v>
      </c>
      <c r="R322" s="425">
        <v>8</v>
      </c>
      <c r="S322" s="450">
        <v>0.2</v>
      </c>
      <c r="T322" s="451">
        <v>0.4</v>
      </c>
      <c r="U322" s="473">
        <f t="shared" si="94"/>
        <v>1.79982</v>
      </c>
      <c r="V322" s="453">
        <f t="shared" si="95"/>
        <v>0</v>
      </c>
      <c r="W322" s="451">
        <f t="shared" si="96"/>
        <v>1.79982</v>
      </c>
      <c r="X322" s="474">
        <f t="shared" si="97"/>
        <v>1.79982</v>
      </c>
      <c r="AC322" s="3"/>
    </row>
    <row r="323" spans="1:29" outlineLevel="2" x14ac:dyDescent="0.2">
      <c r="A323" s="471" t="s">
        <v>473</v>
      </c>
      <c r="B323" s="430" t="s">
        <v>80</v>
      </c>
      <c r="C323" s="430" t="s">
        <v>8</v>
      </c>
      <c r="D323" s="430" t="s">
        <v>474</v>
      </c>
      <c r="E323" s="430" t="s">
        <v>493</v>
      </c>
      <c r="F323" s="430" t="s">
        <v>494</v>
      </c>
      <c r="G323" s="472">
        <v>6</v>
      </c>
      <c r="H323" s="430" t="s">
        <v>32</v>
      </c>
      <c r="I323" s="430" t="s">
        <v>630</v>
      </c>
      <c r="J323" s="446">
        <v>0.33329999999999999</v>
      </c>
      <c r="K323" s="446">
        <f>(4.5+$Z$18)*J323</f>
        <v>2.9996999999999998</v>
      </c>
      <c r="L323" s="447">
        <f>9*J323</f>
        <v>2.9996999999999998</v>
      </c>
      <c r="M323" s="455">
        <f t="shared" si="92"/>
        <v>1.6665000000000001</v>
      </c>
      <c r="N323" s="456">
        <f t="shared" si="93"/>
        <v>1.6665000000000001</v>
      </c>
      <c r="O323" s="425">
        <v>0</v>
      </c>
      <c r="P323" s="450">
        <v>0</v>
      </c>
      <c r="Q323" s="451">
        <v>0</v>
      </c>
      <c r="R323" s="425">
        <v>8</v>
      </c>
      <c r="S323" s="450">
        <v>0.2</v>
      </c>
      <c r="T323" s="451">
        <v>0.4</v>
      </c>
      <c r="U323" s="473">
        <f t="shared" si="94"/>
        <v>1.79982</v>
      </c>
      <c r="V323" s="453">
        <f t="shared" si="95"/>
        <v>0</v>
      </c>
      <c r="W323" s="451">
        <f t="shared" si="96"/>
        <v>1.79982</v>
      </c>
      <c r="X323" s="474">
        <f t="shared" si="97"/>
        <v>1.79982</v>
      </c>
      <c r="AC323" s="3"/>
    </row>
    <row r="324" spans="1:29" outlineLevel="2" x14ac:dyDescent="0.2">
      <c r="A324" s="471" t="s">
        <v>473</v>
      </c>
      <c r="B324" s="430" t="s">
        <v>3</v>
      </c>
      <c r="C324" s="430" t="s">
        <v>8</v>
      </c>
      <c r="D324" s="430" t="s">
        <v>474</v>
      </c>
      <c r="E324" s="430" t="s">
        <v>493</v>
      </c>
      <c r="F324" s="430" t="s">
        <v>494</v>
      </c>
      <c r="G324" s="472">
        <v>6</v>
      </c>
      <c r="H324" s="430" t="s">
        <v>32</v>
      </c>
      <c r="I324" s="430" t="s">
        <v>630</v>
      </c>
      <c r="J324" s="446">
        <v>0.33329999999999999</v>
      </c>
      <c r="K324" s="446">
        <f>(4.5+$Z$18)*J324</f>
        <v>2.9996999999999998</v>
      </c>
      <c r="L324" s="447">
        <f>9*J324</f>
        <v>2.9996999999999998</v>
      </c>
      <c r="M324" s="455">
        <f t="shared" si="92"/>
        <v>1.6665000000000001</v>
      </c>
      <c r="N324" s="456">
        <f t="shared" si="93"/>
        <v>1.6665000000000001</v>
      </c>
      <c r="O324" s="425">
        <v>0</v>
      </c>
      <c r="P324" s="450">
        <v>0</v>
      </c>
      <c r="Q324" s="451">
        <v>0</v>
      </c>
      <c r="R324" s="425">
        <v>8</v>
      </c>
      <c r="S324" s="450">
        <v>0.2</v>
      </c>
      <c r="T324" s="451">
        <v>0.4</v>
      </c>
      <c r="U324" s="473">
        <f t="shared" si="94"/>
        <v>1.79982</v>
      </c>
      <c r="V324" s="453">
        <f t="shared" si="95"/>
        <v>0</v>
      </c>
      <c r="W324" s="451">
        <f t="shared" si="96"/>
        <v>1.79982</v>
      </c>
      <c r="X324" s="474">
        <f t="shared" si="97"/>
        <v>1.79982</v>
      </c>
      <c r="AC324" s="3"/>
    </row>
    <row r="325" spans="1:29" outlineLevel="2" x14ac:dyDescent="0.2">
      <c r="A325" s="443" t="s">
        <v>473</v>
      </c>
      <c r="B325" s="430" t="s">
        <v>3</v>
      </c>
      <c r="C325" s="430" t="s">
        <v>8</v>
      </c>
      <c r="D325" s="430" t="s">
        <v>4</v>
      </c>
      <c r="E325" s="430" t="s">
        <v>5</v>
      </c>
      <c r="F325" s="430" t="s">
        <v>6</v>
      </c>
      <c r="G325" s="472">
        <v>24</v>
      </c>
      <c r="H325" s="430" t="s">
        <v>7</v>
      </c>
      <c r="I325" s="430" t="s">
        <v>623</v>
      </c>
      <c r="J325" s="446">
        <v>1</v>
      </c>
      <c r="K325" s="446">
        <f>$Z$14</f>
        <v>0.4</v>
      </c>
      <c r="L325" s="447">
        <v>0</v>
      </c>
      <c r="M325" s="455">
        <f t="shared" si="92"/>
        <v>5.5555555555555552E-2</v>
      </c>
      <c r="N325" s="456">
        <f t="shared" si="93"/>
        <v>0</v>
      </c>
      <c r="O325" s="425">
        <v>0</v>
      </c>
      <c r="P325" s="450">
        <f>O325</f>
        <v>0</v>
      </c>
      <c r="Q325" s="451">
        <v>0</v>
      </c>
      <c r="R325" s="425">
        <v>2</v>
      </c>
      <c r="S325" s="450">
        <f>R325</f>
        <v>2</v>
      </c>
      <c r="T325" s="451">
        <v>0</v>
      </c>
      <c r="U325" s="473">
        <f t="shared" si="94"/>
        <v>0.8</v>
      </c>
      <c r="V325" s="453">
        <f t="shared" si="95"/>
        <v>0</v>
      </c>
      <c r="W325" s="451">
        <f t="shared" si="96"/>
        <v>0.8</v>
      </c>
      <c r="X325" s="474">
        <f t="shared" si="97"/>
        <v>0.8</v>
      </c>
      <c r="AC325" s="3"/>
    </row>
    <row r="326" spans="1:29" outlineLevel="2" x14ac:dyDescent="0.2">
      <c r="A326" s="471" t="s">
        <v>473</v>
      </c>
      <c r="B326" s="430" t="s">
        <v>9</v>
      </c>
      <c r="C326" s="430" t="s">
        <v>98</v>
      </c>
      <c r="D326" s="430" t="s">
        <v>475</v>
      </c>
      <c r="E326" s="430" t="s">
        <v>476</v>
      </c>
      <c r="F326" s="430" t="s">
        <v>477</v>
      </c>
      <c r="G326" s="472">
        <v>6</v>
      </c>
      <c r="H326" s="430" t="s">
        <v>97</v>
      </c>
      <c r="I326" s="430" t="s">
        <v>630</v>
      </c>
      <c r="J326" s="446">
        <v>1</v>
      </c>
      <c r="K326" s="446">
        <v>9</v>
      </c>
      <c r="L326" s="447">
        <v>9</v>
      </c>
      <c r="M326" s="455">
        <f t="shared" si="92"/>
        <v>5</v>
      </c>
      <c r="N326" s="456">
        <f t="shared" si="93"/>
        <v>5</v>
      </c>
      <c r="O326" s="425">
        <v>40</v>
      </c>
      <c r="P326" s="450">
        <v>1</v>
      </c>
      <c r="Q326" s="451">
        <v>2</v>
      </c>
      <c r="R326" s="425">
        <v>0</v>
      </c>
      <c r="S326" s="450">
        <v>0</v>
      </c>
      <c r="T326" s="451">
        <v>0</v>
      </c>
      <c r="U326" s="473">
        <f t="shared" si="94"/>
        <v>27</v>
      </c>
      <c r="V326" s="453">
        <f t="shared" si="95"/>
        <v>27</v>
      </c>
      <c r="W326" s="451">
        <f t="shared" si="96"/>
        <v>0</v>
      </c>
      <c r="X326" s="474">
        <f t="shared" si="97"/>
        <v>27</v>
      </c>
      <c r="AC326" s="3"/>
    </row>
    <row r="327" spans="1:29" outlineLevel="2" x14ac:dyDescent="0.2">
      <c r="A327" s="471" t="s">
        <v>473</v>
      </c>
      <c r="B327" s="430" t="s">
        <v>34</v>
      </c>
      <c r="C327" s="430" t="s">
        <v>56</v>
      </c>
      <c r="D327" s="430" t="s">
        <v>478</v>
      </c>
      <c r="E327" s="430" t="s">
        <v>479</v>
      </c>
      <c r="F327" s="430" t="s">
        <v>480</v>
      </c>
      <c r="G327" s="472">
        <v>6</v>
      </c>
      <c r="H327" s="430" t="s">
        <v>42</v>
      </c>
      <c r="I327" s="430" t="s">
        <v>629</v>
      </c>
      <c r="J327" s="446">
        <v>1</v>
      </c>
      <c r="K327" s="446">
        <v>13.5</v>
      </c>
      <c r="L327" s="447">
        <v>4.5</v>
      </c>
      <c r="M327" s="455">
        <f t="shared" si="92"/>
        <v>7.5</v>
      </c>
      <c r="N327" s="456">
        <f t="shared" si="93"/>
        <v>2.5</v>
      </c>
      <c r="O327" s="425">
        <v>0</v>
      </c>
      <c r="P327" s="450">
        <v>0</v>
      </c>
      <c r="Q327" s="451">
        <v>0</v>
      </c>
      <c r="R327" s="425">
        <v>60</v>
      </c>
      <c r="S327" s="450">
        <v>1</v>
      </c>
      <c r="T327" s="451">
        <v>3</v>
      </c>
      <c r="U327" s="473">
        <f t="shared" si="94"/>
        <v>27</v>
      </c>
      <c r="V327" s="453">
        <f t="shared" si="95"/>
        <v>0</v>
      </c>
      <c r="W327" s="451">
        <f t="shared" si="96"/>
        <v>27</v>
      </c>
      <c r="X327" s="474">
        <f t="shared" si="97"/>
        <v>27</v>
      </c>
      <c r="Z327" s="56"/>
      <c r="AA327" s="81"/>
      <c r="AC327" s="3"/>
    </row>
    <row r="328" spans="1:29" outlineLevel="2" x14ac:dyDescent="0.2">
      <c r="A328" s="471" t="s">
        <v>473</v>
      </c>
      <c r="B328" s="430" t="s">
        <v>34</v>
      </c>
      <c r="C328" s="430" t="s">
        <v>22</v>
      </c>
      <c r="D328" s="430" t="s">
        <v>481</v>
      </c>
      <c r="E328" s="430" t="s">
        <v>482</v>
      </c>
      <c r="F328" s="430" t="s">
        <v>483</v>
      </c>
      <c r="G328" s="472">
        <v>6</v>
      </c>
      <c r="H328" s="430" t="s">
        <v>13</v>
      </c>
      <c r="I328" s="430" t="s">
        <v>629</v>
      </c>
      <c r="J328" s="446">
        <v>1</v>
      </c>
      <c r="K328" s="446">
        <v>9</v>
      </c>
      <c r="L328" s="447">
        <v>9</v>
      </c>
      <c r="M328" s="455">
        <f t="shared" si="92"/>
        <v>5</v>
      </c>
      <c r="N328" s="456">
        <f t="shared" si="93"/>
        <v>5</v>
      </c>
      <c r="O328" s="425">
        <v>40</v>
      </c>
      <c r="P328" s="450">
        <v>1</v>
      </c>
      <c r="Q328" s="451">
        <v>2</v>
      </c>
      <c r="R328" s="425">
        <v>0</v>
      </c>
      <c r="S328" s="450">
        <v>0</v>
      </c>
      <c r="T328" s="451">
        <v>0</v>
      </c>
      <c r="U328" s="473">
        <f t="shared" si="94"/>
        <v>27</v>
      </c>
      <c r="V328" s="453">
        <f t="shared" si="95"/>
        <v>27</v>
      </c>
      <c r="W328" s="451">
        <f t="shared" si="96"/>
        <v>0</v>
      </c>
      <c r="X328" s="474">
        <f t="shared" si="97"/>
        <v>27</v>
      </c>
      <c r="Z328" s="56"/>
      <c r="AA328" s="81"/>
      <c r="AC328" s="3"/>
    </row>
    <row r="329" spans="1:29" outlineLevel="2" x14ac:dyDescent="0.2">
      <c r="A329" s="471" t="s">
        <v>473</v>
      </c>
      <c r="B329" s="430" t="s">
        <v>34</v>
      </c>
      <c r="C329" s="430" t="s">
        <v>38</v>
      </c>
      <c r="D329" s="430" t="s">
        <v>484</v>
      </c>
      <c r="E329" s="430" t="s">
        <v>485</v>
      </c>
      <c r="F329" s="430" t="s">
        <v>486</v>
      </c>
      <c r="G329" s="472">
        <v>6</v>
      </c>
      <c r="H329" s="430" t="s">
        <v>13</v>
      </c>
      <c r="I329" s="430" t="s">
        <v>629</v>
      </c>
      <c r="J329" s="446">
        <v>1</v>
      </c>
      <c r="K329" s="446">
        <v>13.5</v>
      </c>
      <c r="L329" s="447">
        <v>4.5</v>
      </c>
      <c r="M329" s="455">
        <f t="shared" si="92"/>
        <v>7.5</v>
      </c>
      <c r="N329" s="456">
        <f t="shared" si="93"/>
        <v>2.5</v>
      </c>
      <c r="O329" s="425">
        <v>0</v>
      </c>
      <c r="P329" s="450">
        <v>0</v>
      </c>
      <c r="Q329" s="451">
        <v>0</v>
      </c>
      <c r="R329" s="425">
        <v>40</v>
      </c>
      <c r="S329" s="450">
        <v>1</v>
      </c>
      <c r="T329" s="451">
        <v>2</v>
      </c>
      <c r="U329" s="473">
        <f t="shared" si="94"/>
        <v>22.5</v>
      </c>
      <c r="V329" s="453">
        <f t="shared" si="95"/>
        <v>0</v>
      </c>
      <c r="W329" s="451">
        <f t="shared" si="96"/>
        <v>22.5</v>
      </c>
      <c r="X329" s="474">
        <f t="shared" si="97"/>
        <v>22.5</v>
      </c>
      <c r="Z329" s="56"/>
      <c r="AA329" s="81"/>
      <c r="AC329" s="3"/>
    </row>
    <row r="330" spans="1:29" outlineLevel="2" x14ac:dyDescent="0.2">
      <c r="A330" s="471" t="s">
        <v>473</v>
      </c>
      <c r="B330" s="430" t="s">
        <v>34</v>
      </c>
      <c r="C330" s="430" t="s">
        <v>38</v>
      </c>
      <c r="D330" s="430" t="s">
        <v>487</v>
      </c>
      <c r="E330" s="430" t="s">
        <v>488</v>
      </c>
      <c r="F330" s="430" t="s">
        <v>489</v>
      </c>
      <c r="G330" s="472">
        <v>6</v>
      </c>
      <c r="H330" s="430" t="s">
        <v>13</v>
      </c>
      <c r="I330" s="430" t="s">
        <v>629</v>
      </c>
      <c r="J330" s="446">
        <v>1</v>
      </c>
      <c r="K330" s="446">
        <v>0</v>
      </c>
      <c r="L330" s="447">
        <v>18</v>
      </c>
      <c r="M330" s="455">
        <f t="shared" si="92"/>
        <v>0</v>
      </c>
      <c r="N330" s="456">
        <f t="shared" si="93"/>
        <v>10</v>
      </c>
      <c r="O330" s="425">
        <v>0</v>
      </c>
      <c r="P330" s="450">
        <v>0</v>
      </c>
      <c r="Q330" s="451">
        <v>0</v>
      </c>
      <c r="R330" s="425">
        <v>32</v>
      </c>
      <c r="S330" s="450">
        <v>1</v>
      </c>
      <c r="T330" s="451">
        <v>2</v>
      </c>
      <c r="U330" s="473">
        <f t="shared" si="94"/>
        <v>36</v>
      </c>
      <c r="V330" s="453">
        <f t="shared" si="95"/>
        <v>0</v>
      </c>
      <c r="W330" s="451">
        <f t="shared" si="96"/>
        <v>36</v>
      </c>
      <c r="X330" s="474">
        <f t="shared" si="97"/>
        <v>36</v>
      </c>
      <c r="Z330" s="56"/>
      <c r="AA330" s="81"/>
      <c r="AC330" s="3"/>
    </row>
    <row r="331" spans="1:29" outlineLevel="2" x14ac:dyDescent="0.2">
      <c r="A331" s="471" t="s">
        <v>473</v>
      </c>
      <c r="B331" s="430" t="s">
        <v>34</v>
      </c>
      <c r="C331" s="430" t="s">
        <v>8</v>
      </c>
      <c r="D331" s="430" t="s">
        <v>69</v>
      </c>
      <c r="E331" s="430" t="s">
        <v>5</v>
      </c>
      <c r="F331" s="430" t="s">
        <v>6</v>
      </c>
      <c r="G331" s="472">
        <v>18</v>
      </c>
      <c r="H331" s="430" t="s">
        <v>7</v>
      </c>
      <c r="I331" s="430" t="s">
        <v>623</v>
      </c>
      <c r="J331" s="446">
        <v>1</v>
      </c>
      <c r="K331" s="446">
        <f>$Z$14</f>
        <v>0.4</v>
      </c>
      <c r="L331" s="447">
        <v>0</v>
      </c>
      <c r="M331" s="455">
        <f t="shared" si="92"/>
        <v>7.407407407407407E-2</v>
      </c>
      <c r="N331" s="456">
        <f t="shared" si="93"/>
        <v>0</v>
      </c>
      <c r="O331" s="425">
        <v>1</v>
      </c>
      <c r="P331" s="450">
        <f>O331</f>
        <v>1</v>
      </c>
      <c r="Q331" s="451">
        <v>0</v>
      </c>
      <c r="R331" s="425">
        <v>2</v>
      </c>
      <c r="S331" s="450">
        <f>R331</f>
        <v>2</v>
      </c>
      <c r="T331" s="451">
        <v>0</v>
      </c>
      <c r="U331" s="473">
        <f t="shared" si="94"/>
        <v>1.2000000000000002</v>
      </c>
      <c r="V331" s="453">
        <f t="shared" si="95"/>
        <v>0.4</v>
      </c>
      <c r="W331" s="451">
        <f t="shared" si="96"/>
        <v>0.8</v>
      </c>
      <c r="X331" s="474">
        <f t="shared" si="97"/>
        <v>1.2000000000000002</v>
      </c>
      <c r="AC331" s="3"/>
    </row>
    <row r="332" spans="1:29" outlineLevel="2" x14ac:dyDescent="0.2">
      <c r="A332" s="443" t="s">
        <v>473</v>
      </c>
      <c r="B332" s="430" t="s">
        <v>34</v>
      </c>
      <c r="C332" s="430" t="s">
        <v>8</v>
      </c>
      <c r="D332" s="478" t="s">
        <v>727</v>
      </c>
      <c r="E332" s="430" t="s">
        <v>655</v>
      </c>
      <c r="F332" s="430" t="s">
        <v>689</v>
      </c>
      <c r="G332" s="472">
        <v>6</v>
      </c>
      <c r="H332" s="430" t="s">
        <v>97</v>
      </c>
      <c r="I332" s="430" t="s">
        <v>630</v>
      </c>
      <c r="J332" s="446">
        <v>1</v>
      </c>
      <c r="K332" s="446">
        <f>(4.5+$Z$18)*J332</f>
        <v>9</v>
      </c>
      <c r="L332" s="447">
        <v>9</v>
      </c>
      <c r="M332" s="455">
        <f t="shared" si="92"/>
        <v>5</v>
      </c>
      <c r="N332" s="456">
        <f t="shared" si="93"/>
        <v>5</v>
      </c>
      <c r="O332" s="425">
        <v>0</v>
      </c>
      <c r="P332" s="450">
        <v>0</v>
      </c>
      <c r="Q332" s="451">
        <v>0</v>
      </c>
      <c r="R332" s="425">
        <v>20</v>
      </c>
      <c r="S332" s="450">
        <v>1</v>
      </c>
      <c r="T332" s="451">
        <v>1</v>
      </c>
      <c r="U332" s="473">
        <f t="shared" si="94"/>
        <v>18</v>
      </c>
      <c r="V332" s="453">
        <f t="shared" si="95"/>
        <v>0</v>
      </c>
      <c r="W332" s="451">
        <f t="shared" si="96"/>
        <v>18</v>
      </c>
      <c r="X332" s="474">
        <f t="shared" si="97"/>
        <v>18</v>
      </c>
      <c r="AC332" s="3"/>
    </row>
    <row r="333" spans="1:29" outlineLevel="2" x14ac:dyDescent="0.2">
      <c r="A333" s="471" t="s">
        <v>473</v>
      </c>
      <c r="B333" s="430" t="s">
        <v>70</v>
      </c>
      <c r="C333" s="430" t="s">
        <v>14</v>
      </c>
      <c r="D333" s="430" t="s">
        <v>490</v>
      </c>
      <c r="E333" s="430" t="s">
        <v>479</v>
      </c>
      <c r="F333" s="430" t="s">
        <v>491</v>
      </c>
      <c r="G333" s="472">
        <v>5</v>
      </c>
      <c r="H333" s="430" t="s">
        <v>151</v>
      </c>
      <c r="I333" s="430" t="s">
        <v>629</v>
      </c>
      <c r="J333" s="446">
        <v>1</v>
      </c>
      <c r="K333" s="446">
        <v>6.75</v>
      </c>
      <c r="L333" s="447">
        <v>6.75</v>
      </c>
      <c r="M333" s="455">
        <f t="shared" si="92"/>
        <v>4.5</v>
      </c>
      <c r="N333" s="456">
        <f t="shared" si="93"/>
        <v>4.5</v>
      </c>
      <c r="O333" s="425">
        <v>0</v>
      </c>
      <c r="P333" s="450">
        <v>0</v>
      </c>
      <c r="Q333" s="451">
        <v>0</v>
      </c>
      <c r="R333" s="425">
        <v>20</v>
      </c>
      <c r="S333" s="450">
        <v>1</v>
      </c>
      <c r="T333" s="451">
        <v>2</v>
      </c>
      <c r="U333" s="473">
        <f t="shared" si="94"/>
        <v>20.25</v>
      </c>
      <c r="V333" s="453">
        <f t="shared" si="95"/>
        <v>0</v>
      </c>
      <c r="W333" s="451">
        <f t="shared" si="96"/>
        <v>20.25</v>
      </c>
      <c r="X333" s="474">
        <f t="shared" si="97"/>
        <v>20.25</v>
      </c>
      <c r="AC333" s="3"/>
    </row>
    <row r="334" spans="1:29" outlineLevel="2" x14ac:dyDescent="0.2">
      <c r="A334" s="443" t="s">
        <v>473</v>
      </c>
      <c r="B334" s="430" t="s">
        <v>70</v>
      </c>
      <c r="C334" s="430" t="s">
        <v>18</v>
      </c>
      <c r="D334" s="430" t="s">
        <v>158</v>
      </c>
      <c r="E334" s="430" t="s">
        <v>159</v>
      </c>
      <c r="F334" s="430" t="s">
        <v>160</v>
      </c>
      <c r="G334" s="472">
        <v>15</v>
      </c>
      <c r="H334" s="430" t="s">
        <v>7</v>
      </c>
      <c r="I334" s="430" t="s">
        <v>624</v>
      </c>
      <c r="J334" s="446">
        <v>1</v>
      </c>
      <c r="K334" s="446">
        <f>$Z$20</f>
        <v>0.4</v>
      </c>
      <c r="L334" s="447">
        <v>0</v>
      </c>
      <c r="M334" s="455">
        <f t="shared" si="92"/>
        <v>8.8888888888888878E-2</v>
      </c>
      <c r="N334" s="456">
        <f t="shared" si="93"/>
        <v>0</v>
      </c>
      <c r="O334" s="425">
        <v>4</v>
      </c>
      <c r="P334" s="450">
        <f>O334</f>
        <v>4</v>
      </c>
      <c r="Q334" s="451">
        <v>0</v>
      </c>
      <c r="R334" s="425">
        <v>0</v>
      </c>
      <c r="S334" s="450">
        <f t="shared" ref="S334:S339" si="98">R334</f>
        <v>0</v>
      </c>
      <c r="T334" s="451">
        <v>0</v>
      </c>
      <c r="U334" s="473">
        <f t="shared" si="94"/>
        <v>1.6</v>
      </c>
      <c r="V334" s="453">
        <f t="shared" si="95"/>
        <v>1.6</v>
      </c>
      <c r="W334" s="451">
        <f t="shared" si="96"/>
        <v>0</v>
      </c>
      <c r="X334" s="474">
        <f t="shared" si="97"/>
        <v>1.6</v>
      </c>
      <c r="AC334" s="3"/>
    </row>
    <row r="335" spans="1:29" outlineLevel="2" x14ac:dyDescent="0.2">
      <c r="A335" s="443" t="s">
        <v>473</v>
      </c>
      <c r="B335" s="430" t="s">
        <v>70</v>
      </c>
      <c r="C335" s="478" t="s">
        <v>18</v>
      </c>
      <c r="D335" s="478" t="s">
        <v>634</v>
      </c>
      <c r="E335" s="430" t="s">
        <v>632</v>
      </c>
      <c r="F335" s="430" t="s">
        <v>633</v>
      </c>
      <c r="G335" s="472">
        <v>5</v>
      </c>
      <c r="H335" s="430" t="s">
        <v>28</v>
      </c>
      <c r="I335" s="430" t="s">
        <v>630</v>
      </c>
      <c r="J335" s="446">
        <v>0.25</v>
      </c>
      <c r="K335" s="446">
        <f>(9+$Z$18)*J335</f>
        <v>3.375</v>
      </c>
      <c r="L335" s="447">
        <f>4.5*J335</f>
        <v>1.125</v>
      </c>
      <c r="M335" s="455">
        <f t="shared" si="92"/>
        <v>2.25</v>
      </c>
      <c r="N335" s="456">
        <f t="shared" si="93"/>
        <v>0.75</v>
      </c>
      <c r="O335" s="425">
        <v>12</v>
      </c>
      <c r="P335" s="450">
        <v>1</v>
      </c>
      <c r="Q335" s="451">
        <v>1</v>
      </c>
      <c r="R335" s="425">
        <v>0</v>
      </c>
      <c r="S335" s="450">
        <f t="shared" si="98"/>
        <v>0</v>
      </c>
      <c r="T335" s="451">
        <v>0</v>
      </c>
      <c r="U335" s="473">
        <f t="shared" si="94"/>
        <v>4.5</v>
      </c>
      <c r="V335" s="453">
        <f t="shared" si="95"/>
        <v>4.5</v>
      </c>
      <c r="W335" s="451">
        <f t="shared" si="96"/>
        <v>0</v>
      </c>
      <c r="X335" s="474">
        <f t="shared" si="97"/>
        <v>4.5</v>
      </c>
      <c r="AC335" s="3"/>
    </row>
    <row r="336" spans="1:29" outlineLevel="2" x14ac:dyDescent="0.2">
      <c r="A336" s="443" t="s">
        <v>473</v>
      </c>
      <c r="B336" s="430" t="s">
        <v>9</v>
      </c>
      <c r="C336" s="430" t="s">
        <v>8</v>
      </c>
      <c r="D336" s="430" t="s">
        <v>29</v>
      </c>
      <c r="E336" s="430" t="s">
        <v>30</v>
      </c>
      <c r="F336" s="430" t="s">
        <v>31</v>
      </c>
      <c r="G336" s="472">
        <v>12</v>
      </c>
      <c r="H336" s="430" t="s">
        <v>32</v>
      </c>
      <c r="I336" s="430" t="s">
        <v>630</v>
      </c>
      <c r="J336" s="446">
        <v>1</v>
      </c>
      <c r="K336" s="446">
        <f>$Z$15</f>
        <v>0.06</v>
      </c>
      <c r="L336" s="447">
        <v>0</v>
      </c>
      <c r="M336" s="455">
        <f t="shared" si="92"/>
        <v>1.6666666666666666E-2</v>
      </c>
      <c r="N336" s="456">
        <f t="shared" si="93"/>
        <v>0</v>
      </c>
      <c r="O336" s="425">
        <v>0</v>
      </c>
      <c r="P336" s="450">
        <f>O336</f>
        <v>0</v>
      </c>
      <c r="Q336" s="451">
        <v>0</v>
      </c>
      <c r="R336" s="425">
        <v>1</v>
      </c>
      <c r="S336" s="450">
        <f t="shared" si="98"/>
        <v>1</v>
      </c>
      <c r="T336" s="451">
        <v>0</v>
      </c>
      <c r="U336" s="473">
        <f t="shared" si="94"/>
        <v>0.06</v>
      </c>
      <c r="V336" s="453">
        <f t="shared" si="95"/>
        <v>0</v>
      </c>
      <c r="W336" s="451">
        <f t="shared" si="96"/>
        <v>0.06</v>
      </c>
      <c r="X336" s="474">
        <f t="shared" si="97"/>
        <v>0.06</v>
      </c>
      <c r="AC336" s="3"/>
    </row>
    <row r="337" spans="1:29" outlineLevel="2" x14ac:dyDescent="0.2">
      <c r="A337" s="471" t="s">
        <v>473</v>
      </c>
      <c r="B337" s="430" t="s">
        <v>34</v>
      </c>
      <c r="C337" s="430" t="s">
        <v>8</v>
      </c>
      <c r="D337" s="430" t="s">
        <v>29</v>
      </c>
      <c r="E337" s="430" t="s">
        <v>30</v>
      </c>
      <c r="F337" s="430" t="s">
        <v>31</v>
      </c>
      <c r="G337" s="472">
        <v>12</v>
      </c>
      <c r="H337" s="430" t="s">
        <v>32</v>
      </c>
      <c r="I337" s="430" t="s">
        <v>630</v>
      </c>
      <c r="J337" s="446">
        <v>1</v>
      </c>
      <c r="K337" s="446">
        <f>$Z$15</f>
        <v>0.06</v>
      </c>
      <c r="L337" s="447">
        <v>0</v>
      </c>
      <c r="M337" s="455">
        <f t="shared" si="92"/>
        <v>1.6666666666666666E-2</v>
      </c>
      <c r="N337" s="456">
        <f t="shared" si="93"/>
        <v>0</v>
      </c>
      <c r="O337" s="425">
        <v>3</v>
      </c>
      <c r="P337" s="450">
        <f>O337</f>
        <v>3</v>
      </c>
      <c r="Q337" s="451">
        <v>0</v>
      </c>
      <c r="R337" s="425">
        <v>2</v>
      </c>
      <c r="S337" s="450">
        <f t="shared" si="98"/>
        <v>2</v>
      </c>
      <c r="T337" s="451">
        <v>0</v>
      </c>
      <c r="U337" s="473">
        <f t="shared" si="94"/>
        <v>0.3</v>
      </c>
      <c r="V337" s="453">
        <f t="shared" si="95"/>
        <v>0.18</v>
      </c>
      <c r="W337" s="451">
        <f t="shared" si="96"/>
        <v>0.12</v>
      </c>
      <c r="X337" s="474">
        <f t="shared" si="97"/>
        <v>0.3</v>
      </c>
      <c r="AC337" s="3"/>
    </row>
    <row r="338" spans="1:29" outlineLevel="2" x14ac:dyDescent="0.2">
      <c r="A338" s="443" t="s">
        <v>473</v>
      </c>
      <c r="B338" s="430" t="s">
        <v>3</v>
      </c>
      <c r="C338" s="430" t="s">
        <v>8</v>
      </c>
      <c r="D338" s="430" t="s">
        <v>29</v>
      </c>
      <c r="E338" s="430" t="s">
        <v>30</v>
      </c>
      <c r="F338" s="430" t="s">
        <v>31</v>
      </c>
      <c r="G338" s="472">
        <v>12</v>
      </c>
      <c r="H338" s="430" t="s">
        <v>32</v>
      </c>
      <c r="I338" s="430" t="s">
        <v>630</v>
      </c>
      <c r="J338" s="446">
        <v>1</v>
      </c>
      <c r="K338" s="446">
        <f>$Z$15</f>
        <v>0.06</v>
      </c>
      <c r="L338" s="447">
        <v>0</v>
      </c>
      <c r="M338" s="455">
        <f t="shared" si="92"/>
        <v>1.6666666666666666E-2</v>
      </c>
      <c r="N338" s="456">
        <f t="shared" si="93"/>
        <v>0</v>
      </c>
      <c r="O338" s="425">
        <v>0</v>
      </c>
      <c r="P338" s="450">
        <f>O338</f>
        <v>0</v>
      </c>
      <c r="Q338" s="451">
        <v>0</v>
      </c>
      <c r="R338" s="425">
        <v>1</v>
      </c>
      <c r="S338" s="450">
        <f t="shared" si="98"/>
        <v>1</v>
      </c>
      <c r="T338" s="451">
        <v>0</v>
      </c>
      <c r="U338" s="473">
        <f t="shared" si="94"/>
        <v>0.06</v>
      </c>
      <c r="V338" s="453">
        <f t="shared" si="95"/>
        <v>0</v>
      </c>
      <c r="W338" s="451">
        <f t="shared" si="96"/>
        <v>0.06</v>
      </c>
      <c r="X338" s="474">
        <f t="shared" si="97"/>
        <v>0.06</v>
      </c>
      <c r="AC338" s="3"/>
    </row>
    <row r="339" spans="1:29" outlineLevel="2" x14ac:dyDescent="0.2">
      <c r="A339" s="443" t="s">
        <v>473</v>
      </c>
      <c r="B339" s="430" t="s">
        <v>70</v>
      </c>
      <c r="C339" s="430" t="s">
        <v>18</v>
      </c>
      <c r="D339" s="430" t="s">
        <v>29</v>
      </c>
      <c r="E339" s="430" t="s">
        <v>30</v>
      </c>
      <c r="F339" s="430" t="s">
        <v>31</v>
      </c>
      <c r="G339" s="472">
        <v>10</v>
      </c>
      <c r="H339" s="430" t="s">
        <v>32</v>
      </c>
      <c r="I339" s="430" t="s">
        <v>630</v>
      </c>
      <c r="J339" s="446">
        <v>1</v>
      </c>
      <c r="K339" s="446">
        <f>$Z$15</f>
        <v>0.06</v>
      </c>
      <c r="L339" s="447">
        <v>0</v>
      </c>
      <c r="M339" s="455">
        <f t="shared" si="92"/>
        <v>1.9999999999999997E-2</v>
      </c>
      <c r="N339" s="456">
        <f t="shared" si="93"/>
        <v>0</v>
      </c>
      <c r="O339" s="425">
        <v>0</v>
      </c>
      <c r="P339" s="450">
        <f>O339</f>
        <v>0</v>
      </c>
      <c r="Q339" s="451">
        <v>0</v>
      </c>
      <c r="R339" s="425">
        <v>2</v>
      </c>
      <c r="S339" s="450">
        <f t="shared" si="98"/>
        <v>2</v>
      </c>
      <c r="T339" s="451">
        <v>0</v>
      </c>
      <c r="U339" s="473">
        <f t="shared" si="94"/>
        <v>0.12</v>
      </c>
      <c r="V339" s="453">
        <f t="shared" si="95"/>
        <v>0</v>
      </c>
      <c r="W339" s="451">
        <f t="shared" si="96"/>
        <v>0.12</v>
      </c>
      <c r="X339" s="474">
        <f t="shared" si="97"/>
        <v>0.12</v>
      </c>
      <c r="AC339" s="3"/>
    </row>
    <row r="340" spans="1:29" outlineLevel="1" x14ac:dyDescent="0.2">
      <c r="A340" s="443" t="s">
        <v>572</v>
      </c>
      <c r="B340" s="430"/>
      <c r="C340" s="430"/>
      <c r="D340" s="430"/>
      <c r="E340" s="430"/>
      <c r="F340" s="430"/>
      <c r="G340" s="472"/>
      <c r="H340" s="430"/>
      <c r="I340" s="430"/>
      <c r="J340" s="446"/>
      <c r="K340" s="446"/>
      <c r="L340" s="447"/>
      <c r="M340" s="455"/>
      <c r="N340" s="456"/>
      <c r="O340" s="425"/>
      <c r="P340" s="450"/>
      <c r="Q340" s="451"/>
      <c r="R340" s="425"/>
      <c r="S340" s="450"/>
      <c r="T340" s="451"/>
      <c r="U340" s="473"/>
      <c r="V340" s="453"/>
      <c r="W340" s="451"/>
      <c r="X340" s="474">
        <f>SUBTOTAL(9,X314:X339)</f>
        <v>250.18909999999997</v>
      </c>
      <c r="AC340" s="3"/>
    </row>
    <row r="341" spans="1:29" outlineLevel="2" x14ac:dyDescent="0.2">
      <c r="A341" s="443" t="s">
        <v>557</v>
      </c>
      <c r="B341" s="430" t="s">
        <v>9</v>
      </c>
      <c r="C341" s="430" t="s">
        <v>43</v>
      </c>
      <c r="D341" s="430" t="s">
        <v>341</v>
      </c>
      <c r="E341" s="430" t="s">
        <v>342</v>
      </c>
      <c r="F341" s="430" t="s">
        <v>343</v>
      </c>
      <c r="G341" s="472">
        <v>6</v>
      </c>
      <c r="H341" s="430" t="s">
        <v>42</v>
      </c>
      <c r="I341" s="430" t="s">
        <v>629</v>
      </c>
      <c r="J341" s="446">
        <v>1</v>
      </c>
      <c r="K341" s="446">
        <v>15.75</v>
      </c>
      <c r="L341" s="447">
        <v>2.25</v>
      </c>
      <c r="M341" s="455">
        <f t="shared" ref="M341:M353" si="99">K341*10/3/G341</f>
        <v>8.75</v>
      </c>
      <c r="N341" s="456">
        <f t="shared" ref="N341:N353" si="100">L341*10/3/G341</f>
        <v>1.25</v>
      </c>
      <c r="O341" s="425">
        <v>100</v>
      </c>
      <c r="P341" s="450">
        <v>2</v>
      </c>
      <c r="Q341" s="451">
        <v>5</v>
      </c>
      <c r="R341" s="425">
        <v>40</v>
      </c>
      <c r="S341" s="450">
        <v>1</v>
      </c>
      <c r="T341" s="451">
        <v>2</v>
      </c>
      <c r="U341" s="473">
        <f t="shared" ref="U341:U353" si="101">K341*(P341+S341)+L341*(Q341+T341)</f>
        <v>63</v>
      </c>
      <c r="V341" s="453">
        <f t="shared" ref="V341:V353" si="102">K341*P341+L341*Q341</f>
        <v>42.75</v>
      </c>
      <c r="W341" s="451">
        <f t="shared" ref="W341:W353" si="103">K341*S341+L341*T341</f>
        <v>20.25</v>
      </c>
      <c r="X341" s="474">
        <f t="shared" ref="X341:X353" si="104">U341</f>
        <v>63</v>
      </c>
      <c r="AC341" s="3"/>
    </row>
    <row r="342" spans="1:29" outlineLevel="2" x14ac:dyDescent="0.2">
      <c r="A342" s="443" t="s">
        <v>557</v>
      </c>
      <c r="B342" s="430" t="s">
        <v>9</v>
      </c>
      <c r="C342" s="430" t="s">
        <v>43</v>
      </c>
      <c r="D342" s="430" t="s">
        <v>341</v>
      </c>
      <c r="E342" s="430" t="s">
        <v>342</v>
      </c>
      <c r="F342" s="430" t="s">
        <v>555</v>
      </c>
      <c r="G342" s="472">
        <v>6</v>
      </c>
      <c r="H342" s="430" t="s">
        <v>42</v>
      </c>
      <c r="I342" s="430" t="s">
        <v>629</v>
      </c>
      <c r="J342" s="446">
        <v>1</v>
      </c>
      <c r="K342" s="446">
        <v>0</v>
      </c>
      <c r="L342" s="447">
        <v>2.25</v>
      </c>
      <c r="M342" s="455">
        <f t="shared" si="99"/>
        <v>0</v>
      </c>
      <c r="N342" s="456">
        <f t="shared" si="100"/>
        <v>1.25</v>
      </c>
      <c r="O342" s="425">
        <v>20</v>
      </c>
      <c r="P342" s="450">
        <v>0</v>
      </c>
      <c r="Q342" s="451">
        <v>2</v>
      </c>
      <c r="R342" s="425">
        <v>0</v>
      </c>
      <c r="S342" s="450">
        <v>0</v>
      </c>
      <c r="T342" s="451">
        <v>0</v>
      </c>
      <c r="U342" s="473">
        <f t="shared" si="101"/>
        <v>4.5</v>
      </c>
      <c r="V342" s="453">
        <f t="shared" si="102"/>
        <v>4.5</v>
      </c>
      <c r="W342" s="451">
        <f t="shared" si="103"/>
        <v>0</v>
      </c>
      <c r="X342" s="474">
        <f t="shared" si="104"/>
        <v>4.5</v>
      </c>
      <c r="Y342" s="64"/>
      <c r="Z342" s="64"/>
      <c r="AA342" s="103"/>
      <c r="AC342" s="3"/>
    </row>
    <row r="343" spans="1:29" outlineLevel="2" x14ac:dyDescent="0.2">
      <c r="A343" s="443" t="s">
        <v>557</v>
      </c>
      <c r="B343" s="430" t="s">
        <v>75</v>
      </c>
      <c r="C343" s="430" t="s">
        <v>43</v>
      </c>
      <c r="D343" s="430" t="s">
        <v>341</v>
      </c>
      <c r="E343" s="430" t="s">
        <v>342</v>
      </c>
      <c r="F343" s="430" t="s">
        <v>343</v>
      </c>
      <c r="G343" s="472">
        <v>6</v>
      </c>
      <c r="H343" s="430" t="s">
        <v>42</v>
      </c>
      <c r="I343" s="430" t="s">
        <v>629</v>
      </c>
      <c r="J343" s="446">
        <v>1</v>
      </c>
      <c r="K343" s="446">
        <v>15.75</v>
      </c>
      <c r="L343" s="447">
        <v>2.25</v>
      </c>
      <c r="M343" s="455">
        <f t="shared" si="99"/>
        <v>8.75</v>
      </c>
      <c r="N343" s="456">
        <f t="shared" si="100"/>
        <v>1.25</v>
      </c>
      <c r="O343" s="425">
        <v>60</v>
      </c>
      <c r="P343" s="450">
        <v>1</v>
      </c>
      <c r="Q343" s="451">
        <v>3</v>
      </c>
      <c r="R343" s="425">
        <v>12</v>
      </c>
      <c r="S343" s="450">
        <v>0.25</v>
      </c>
      <c r="T343" s="451">
        <v>1</v>
      </c>
      <c r="U343" s="473">
        <f t="shared" si="101"/>
        <v>28.6875</v>
      </c>
      <c r="V343" s="453">
        <f t="shared" si="102"/>
        <v>22.5</v>
      </c>
      <c r="W343" s="451">
        <f t="shared" si="103"/>
        <v>6.1875</v>
      </c>
      <c r="X343" s="474">
        <f t="shared" si="104"/>
        <v>28.6875</v>
      </c>
      <c r="Y343" s="64"/>
      <c r="Z343" s="64"/>
      <c r="AA343" s="103"/>
      <c r="AC343" s="3"/>
    </row>
    <row r="344" spans="1:29" outlineLevel="2" x14ac:dyDescent="0.2">
      <c r="A344" s="443" t="s">
        <v>557</v>
      </c>
      <c r="B344" s="430" t="s">
        <v>80</v>
      </c>
      <c r="C344" s="430" t="s">
        <v>43</v>
      </c>
      <c r="D344" s="430" t="s">
        <v>341</v>
      </c>
      <c r="E344" s="430" t="s">
        <v>342</v>
      </c>
      <c r="F344" s="430" t="s">
        <v>343</v>
      </c>
      <c r="G344" s="472">
        <v>6</v>
      </c>
      <c r="H344" s="430" t="s">
        <v>42</v>
      </c>
      <c r="I344" s="430" t="s">
        <v>629</v>
      </c>
      <c r="J344" s="446">
        <v>1</v>
      </c>
      <c r="K344" s="446">
        <v>15.75</v>
      </c>
      <c r="L344" s="447">
        <v>2.25</v>
      </c>
      <c r="M344" s="455">
        <f t="shared" si="99"/>
        <v>8.75</v>
      </c>
      <c r="N344" s="456">
        <f t="shared" si="100"/>
        <v>1.25</v>
      </c>
      <c r="O344" s="425">
        <v>60</v>
      </c>
      <c r="P344" s="450">
        <v>1</v>
      </c>
      <c r="Q344" s="451">
        <v>3</v>
      </c>
      <c r="R344" s="425">
        <v>20</v>
      </c>
      <c r="S344" s="450">
        <v>0.25</v>
      </c>
      <c r="T344" s="451">
        <v>1</v>
      </c>
      <c r="U344" s="473">
        <f t="shared" si="101"/>
        <v>28.6875</v>
      </c>
      <c r="V344" s="453">
        <f t="shared" si="102"/>
        <v>22.5</v>
      </c>
      <c r="W344" s="451">
        <f t="shared" si="103"/>
        <v>6.1875</v>
      </c>
      <c r="X344" s="474">
        <f t="shared" si="104"/>
        <v>28.6875</v>
      </c>
      <c r="Y344" s="64"/>
      <c r="Z344" s="64"/>
      <c r="AA344" s="103"/>
      <c r="AC344" s="3"/>
    </row>
    <row r="345" spans="1:29" outlineLevel="2" x14ac:dyDescent="0.2">
      <c r="A345" s="443" t="s">
        <v>557</v>
      </c>
      <c r="B345" s="430" t="s">
        <v>3</v>
      </c>
      <c r="C345" s="430" t="s">
        <v>43</v>
      </c>
      <c r="D345" s="430" t="s">
        <v>341</v>
      </c>
      <c r="E345" s="430" t="s">
        <v>342</v>
      </c>
      <c r="F345" s="430" t="s">
        <v>343</v>
      </c>
      <c r="G345" s="472">
        <v>6</v>
      </c>
      <c r="H345" s="430" t="s">
        <v>42</v>
      </c>
      <c r="I345" s="430" t="s">
        <v>629</v>
      </c>
      <c r="J345" s="446">
        <v>1</v>
      </c>
      <c r="K345" s="446">
        <v>15.75</v>
      </c>
      <c r="L345" s="447">
        <v>2.25</v>
      </c>
      <c r="M345" s="455">
        <f t="shared" si="99"/>
        <v>8.75</v>
      </c>
      <c r="N345" s="456">
        <f t="shared" si="100"/>
        <v>1.25</v>
      </c>
      <c r="O345" s="425">
        <v>60</v>
      </c>
      <c r="P345" s="450">
        <v>1</v>
      </c>
      <c r="Q345" s="451">
        <v>3</v>
      </c>
      <c r="R345" s="425">
        <v>20</v>
      </c>
      <c r="S345" s="450">
        <v>0.5</v>
      </c>
      <c r="T345" s="451">
        <v>1</v>
      </c>
      <c r="U345" s="473">
        <f t="shared" si="101"/>
        <v>32.625</v>
      </c>
      <c r="V345" s="453">
        <f t="shared" si="102"/>
        <v>22.5</v>
      </c>
      <c r="W345" s="451">
        <f t="shared" si="103"/>
        <v>10.125</v>
      </c>
      <c r="X345" s="474">
        <f t="shared" si="104"/>
        <v>32.625</v>
      </c>
      <c r="Y345" s="64"/>
      <c r="Z345" s="64"/>
      <c r="AA345" s="103"/>
      <c r="AC345" s="3"/>
    </row>
    <row r="346" spans="1:29" outlineLevel="2" x14ac:dyDescent="0.2">
      <c r="A346" s="443" t="s">
        <v>557</v>
      </c>
      <c r="B346" s="430" t="s">
        <v>3</v>
      </c>
      <c r="C346" s="430" t="s">
        <v>43</v>
      </c>
      <c r="D346" s="430" t="s">
        <v>341</v>
      </c>
      <c r="E346" s="430" t="s">
        <v>342</v>
      </c>
      <c r="F346" s="430" t="s">
        <v>555</v>
      </c>
      <c r="G346" s="472">
        <v>6</v>
      </c>
      <c r="H346" s="430" t="s">
        <v>42</v>
      </c>
      <c r="I346" s="430" t="s">
        <v>629</v>
      </c>
      <c r="J346" s="446">
        <v>1</v>
      </c>
      <c r="K346" s="446">
        <v>0</v>
      </c>
      <c r="L346" s="447">
        <v>2.25</v>
      </c>
      <c r="M346" s="455">
        <f t="shared" si="99"/>
        <v>0</v>
      </c>
      <c r="N346" s="456">
        <f t="shared" si="100"/>
        <v>1.25</v>
      </c>
      <c r="O346" s="425">
        <v>20</v>
      </c>
      <c r="P346" s="450">
        <v>0</v>
      </c>
      <c r="Q346" s="451">
        <v>2</v>
      </c>
      <c r="R346" s="425">
        <v>0</v>
      </c>
      <c r="S346" s="450">
        <v>0</v>
      </c>
      <c r="T346" s="451">
        <v>0</v>
      </c>
      <c r="U346" s="473">
        <f t="shared" si="101"/>
        <v>4.5</v>
      </c>
      <c r="V346" s="453">
        <f t="shared" si="102"/>
        <v>4.5</v>
      </c>
      <c r="W346" s="451">
        <f t="shared" si="103"/>
        <v>0</v>
      </c>
      <c r="X346" s="474">
        <f t="shared" si="104"/>
        <v>4.5</v>
      </c>
      <c r="Y346" s="64"/>
      <c r="Z346" s="64"/>
      <c r="AA346" s="103"/>
      <c r="AC346" s="3"/>
    </row>
    <row r="347" spans="1:29" outlineLevel="2" x14ac:dyDescent="0.2">
      <c r="A347" s="443" t="s">
        <v>557</v>
      </c>
      <c r="B347" s="430" t="s">
        <v>9</v>
      </c>
      <c r="C347" s="430" t="s">
        <v>14</v>
      </c>
      <c r="D347" s="430" t="s">
        <v>344</v>
      </c>
      <c r="E347" s="430" t="s">
        <v>345</v>
      </c>
      <c r="F347" s="430" t="s">
        <v>346</v>
      </c>
      <c r="G347" s="472">
        <v>6</v>
      </c>
      <c r="H347" s="430" t="s">
        <v>42</v>
      </c>
      <c r="I347" s="430" t="s">
        <v>629</v>
      </c>
      <c r="J347" s="446">
        <v>1</v>
      </c>
      <c r="K347" s="446">
        <v>15.75</v>
      </c>
      <c r="L347" s="447">
        <v>2.25</v>
      </c>
      <c r="M347" s="455">
        <f t="shared" si="99"/>
        <v>8.75</v>
      </c>
      <c r="N347" s="456">
        <f t="shared" si="100"/>
        <v>1.25</v>
      </c>
      <c r="O347" s="425">
        <v>30</v>
      </c>
      <c r="P347" s="450">
        <v>0.8</v>
      </c>
      <c r="Q347" s="451">
        <v>1.5</v>
      </c>
      <c r="R347" s="425">
        <v>60</v>
      </c>
      <c r="S347" s="450">
        <v>2</v>
      </c>
      <c r="T347" s="451">
        <v>3</v>
      </c>
      <c r="U347" s="473">
        <f t="shared" si="101"/>
        <v>54.224999999999994</v>
      </c>
      <c r="V347" s="453">
        <f t="shared" si="102"/>
        <v>15.975000000000001</v>
      </c>
      <c r="W347" s="451">
        <f t="shared" si="103"/>
        <v>38.25</v>
      </c>
      <c r="X347" s="474">
        <f t="shared" si="104"/>
        <v>54.224999999999994</v>
      </c>
      <c r="Y347" s="64"/>
      <c r="Z347" s="64"/>
      <c r="AA347" s="103"/>
      <c r="AC347" s="3"/>
    </row>
    <row r="348" spans="1:29" outlineLevel="2" x14ac:dyDescent="0.2">
      <c r="A348" s="443" t="s">
        <v>557</v>
      </c>
      <c r="B348" s="430" t="s">
        <v>75</v>
      </c>
      <c r="C348" s="430" t="s">
        <v>14</v>
      </c>
      <c r="D348" s="430" t="s">
        <v>344</v>
      </c>
      <c r="E348" s="430" t="s">
        <v>345</v>
      </c>
      <c r="F348" s="430" t="s">
        <v>346</v>
      </c>
      <c r="G348" s="472">
        <v>6</v>
      </c>
      <c r="H348" s="430" t="s">
        <v>42</v>
      </c>
      <c r="I348" s="430" t="s">
        <v>629</v>
      </c>
      <c r="J348" s="446">
        <v>1</v>
      </c>
      <c r="K348" s="446">
        <v>15.75</v>
      </c>
      <c r="L348" s="447">
        <v>2.25</v>
      </c>
      <c r="M348" s="455">
        <f t="shared" si="99"/>
        <v>8.75</v>
      </c>
      <c r="N348" s="456">
        <f t="shared" si="100"/>
        <v>1.25</v>
      </c>
      <c r="O348" s="425">
        <v>10</v>
      </c>
      <c r="P348" s="450">
        <v>0.4</v>
      </c>
      <c r="Q348" s="451">
        <v>0.5</v>
      </c>
      <c r="R348" s="425">
        <v>30</v>
      </c>
      <c r="S348" s="450">
        <v>1</v>
      </c>
      <c r="T348" s="451">
        <v>1.5</v>
      </c>
      <c r="U348" s="473">
        <f t="shared" si="101"/>
        <v>26.549999999999997</v>
      </c>
      <c r="V348" s="453">
        <f t="shared" si="102"/>
        <v>7.4250000000000007</v>
      </c>
      <c r="W348" s="451">
        <f t="shared" si="103"/>
        <v>19.125</v>
      </c>
      <c r="X348" s="474">
        <f t="shared" si="104"/>
        <v>26.549999999999997</v>
      </c>
      <c r="Y348" s="64"/>
      <c r="Z348" s="64"/>
      <c r="AA348" s="103"/>
      <c r="AC348" s="3"/>
    </row>
    <row r="349" spans="1:29" outlineLevel="2" x14ac:dyDescent="0.2">
      <c r="A349" s="443" t="s">
        <v>557</v>
      </c>
      <c r="B349" s="430" t="s">
        <v>80</v>
      </c>
      <c r="C349" s="430" t="s">
        <v>14</v>
      </c>
      <c r="D349" s="430" t="s">
        <v>344</v>
      </c>
      <c r="E349" s="430" t="s">
        <v>345</v>
      </c>
      <c r="F349" s="430" t="s">
        <v>346</v>
      </c>
      <c r="G349" s="472">
        <v>6</v>
      </c>
      <c r="H349" s="430" t="s">
        <v>42</v>
      </c>
      <c r="I349" s="430" t="s">
        <v>629</v>
      </c>
      <c r="J349" s="446">
        <v>1</v>
      </c>
      <c r="K349" s="446">
        <v>15.75</v>
      </c>
      <c r="L349" s="447">
        <v>2.25</v>
      </c>
      <c r="M349" s="455">
        <f t="shared" si="99"/>
        <v>8.75</v>
      </c>
      <c r="N349" s="456">
        <f t="shared" si="100"/>
        <v>1.25</v>
      </c>
      <c r="O349" s="425">
        <v>20</v>
      </c>
      <c r="P349" s="450">
        <v>0.4</v>
      </c>
      <c r="Q349" s="451">
        <v>0.5</v>
      </c>
      <c r="R349" s="425">
        <v>40</v>
      </c>
      <c r="S349" s="450">
        <v>1</v>
      </c>
      <c r="T349" s="451">
        <v>1.5</v>
      </c>
      <c r="U349" s="473">
        <f t="shared" si="101"/>
        <v>26.549999999999997</v>
      </c>
      <c r="V349" s="453">
        <f t="shared" si="102"/>
        <v>7.4250000000000007</v>
      </c>
      <c r="W349" s="451">
        <f t="shared" si="103"/>
        <v>19.125</v>
      </c>
      <c r="X349" s="474">
        <f t="shared" si="104"/>
        <v>26.549999999999997</v>
      </c>
      <c r="Y349" s="64"/>
      <c r="Z349" s="64"/>
      <c r="AA349" s="103"/>
      <c r="AC349" s="3"/>
    </row>
    <row r="350" spans="1:29" outlineLevel="2" x14ac:dyDescent="0.2">
      <c r="A350" s="443" t="s">
        <v>557</v>
      </c>
      <c r="B350" s="430" t="s">
        <v>3</v>
      </c>
      <c r="C350" s="430" t="s">
        <v>14</v>
      </c>
      <c r="D350" s="430" t="s">
        <v>344</v>
      </c>
      <c r="E350" s="430" t="s">
        <v>345</v>
      </c>
      <c r="F350" s="430" t="s">
        <v>346</v>
      </c>
      <c r="G350" s="472">
        <v>6</v>
      </c>
      <c r="H350" s="430" t="s">
        <v>42</v>
      </c>
      <c r="I350" s="430" t="s">
        <v>629</v>
      </c>
      <c r="J350" s="446">
        <v>1</v>
      </c>
      <c r="K350" s="446">
        <v>15.75</v>
      </c>
      <c r="L350" s="447">
        <v>2.25</v>
      </c>
      <c r="M350" s="455">
        <f t="shared" si="99"/>
        <v>8.75</v>
      </c>
      <c r="N350" s="456">
        <f t="shared" si="100"/>
        <v>1.25</v>
      </c>
      <c r="O350" s="425">
        <v>30</v>
      </c>
      <c r="P350" s="450">
        <v>0.4</v>
      </c>
      <c r="Q350" s="451">
        <v>1.5</v>
      </c>
      <c r="R350" s="425">
        <v>60</v>
      </c>
      <c r="S350" s="450">
        <v>1</v>
      </c>
      <c r="T350" s="451">
        <v>3</v>
      </c>
      <c r="U350" s="473">
        <f t="shared" si="101"/>
        <v>32.174999999999997</v>
      </c>
      <c r="V350" s="453">
        <f t="shared" si="102"/>
        <v>9.6750000000000007</v>
      </c>
      <c r="W350" s="451">
        <f t="shared" si="103"/>
        <v>22.5</v>
      </c>
      <c r="X350" s="474">
        <f t="shared" si="104"/>
        <v>32.174999999999997</v>
      </c>
      <c r="Y350" s="64"/>
      <c r="Z350" s="64"/>
      <c r="AA350" s="103"/>
      <c r="AC350" s="3"/>
    </row>
    <row r="351" spans="1:29" outlineLevel="2" x14ac:dyDescent="0.2">
      <c r="A351" s="443" t="s">
        <v>557</v>
      </c>
      <c r="B351" s="430" t="s">
        <v>75</v>
      </c>
      <c r="C351" s="430" t="s">
        <v>8</v>
      </c>
      <c r="D351" s="430" t="s">
        <v>207</v>
      </c>
      <c r="E351" s="430" t="s">
        <v>5</v>
      </c>
      <c r="F351" s="430" t="s">
        <v>6</v>
      </c>
      <c r="G351" s="472">
        <v>24</v>
      </c>
      <c r="H351" s="430" t="s">
        <v>7</v>
      </c>
      <c r="I351" s="430" t="s">
        <v>623</v>
      </c>
      <c r="J351" s="446">
        <v>1</v>
      </c>
      <c r="K351" s="446">
        <f>$Z$14</f>
        <v>0.4</v>
      </c>
      <c r="L351" s="447">
        <v>0</v>
      </c>
      <c r="M351" s="455">
        <f t="shared" si="99"/>
        <v>5.5555555555555552E-2</v>
      </c>
      <c r="N351" s="456">
        <f t="shared" si="100"/>
        <v>0</v>
      </c>
      <c r="O351" s="425">
        <v>0</v>
      </c>
      <c r="P351" s="450">
        <f>O351</f>
        <v>0</v>
      </c>
      <c r="Q351" s="451">
        <v>0</v>
      </c>
      <c r="R351" s="425">
        <v>1</v>
      </c>
      <c r="S351" s="450">
        <f>R351</f>
        <v>1</v>
      </c>
      <c r="T351" s="451">
        <v>0</v>
      </c>
      <c r="U351" s="473">
        <f t="shared" si="101"/>
        <v>0.4</v>
      </c>
      <c r="V351" s="453">
        <f t="shared" si="102"/>
        <v>0</v>
      </c>
      <c r="W351" s="451">
        <f t="shared" si="103"/>
        <v>0.4</v>
      </c>
      <c r="X351" s="474">
        <f t="shared" si="104"/>
        <v>0.4</v>
      </c>
      <c r="Y351" s="64"/>
      <c r="Z351" s="64"/>
      <c r="AA351" s="103"/>
      <c r="AC351" s="3"/>
    </row>
    <row r="352" spans="1:29" outlineLevel="2" x14ac:dyDescent="0.2">
      <c r="A352" s="443" t="s">
        <v>557</v>
      </c>
      <c r="B352" s="430" t="s">
        <v>34</v>
      </c>
      <c r="C352" s="430" t="s">
        <v>43</v>
      </c>
      <c r="D352" s="430" t="s">
        <v>347</v>
      </c>
      <c r="E352" s="430" t="s">
        <v>348</v>
      </c>
      <c r="F352" s="430" t="s">
        <v>349</v>
      </c>
      <c r="G352" s="472">
        <v>7.5</v>
      </c>
      <c r="H352" s="430" t="s">
        <v>42</v>
      </c>
      <c r="I352" s="430" t="s">
        <v>629</v>
      </c>
      <c r="J352" s="446">
        <v>1</v>
      </c>
      <c r="K352" s="446">
        <v>20.25</v>
      </c>
      <c r="L352" s="447">
        <v>2.25</v>
      </c>
      <c r="M352" s="455">
        <f t="shared" si="99"/>
        <v>9</v>
      </c>
      <c r="N352" s="456">
        <f t="shared" si="100"/>
        <v>1</v>
      </c>
      <c r="O352" s="425">
        <v>80</v>
      </c>
      <c r="P352" s="450">
        <v>1</v>
      </c>
      <c r="Q352" s="451">
        <v>4</v>
      </c>
      <c r="R352" s="425">
        <v>20</v>
      </c>
      <c r="S352" s="450">
        <v>1</v>
      </c>
      <c r="T352" s="451">
        <v>1</v>
      </c>
      <c r="U352" s="473">
        <f t="shared" si="101"/>
        <v>51.75</v>
      </c>
      <c r="V352" s="453">
        <f t="shared" si="102"/>
        <v>29.25</v>
      </c>
      <c r="W352" s="451">
        <f t="shared" si="103"/>
        <v>22.5</v>
      </c>
      <c r="X352" s="474">
        <f t="shared" si="104"/>
        <v>51.75</v>
      </c>
      <c r="AC352" s="3"/>
    </row>
    <row r="353" spans="1:29" outlineLevel="2" x14ac:dyDescent="0.2">
      <c r="A353" s="443" t="s">
        <v>557</v>
      </c>
      <c r="B353" s="430" t="s">
        <v>34</v>
      </c>
      <c r="C353" s="430" t="s">
        <v>43</v>
      </c>
      <c r="D353" s="430" t="s">
        <v>347</v>
      </c>
      <c r="E353" s="430" t="s">
        <v>348</v>
      </c>
      <c r="F353" s="430" t="s">
        <v>611</v>
      </c>
      <c r="G353" s="472">
        <v>7.5</v>
      </c>
      <c r="H353" s="430" t="s">
        <v>42</v>
      </c>
      <c r="I353" s="430" t="s">
        <v>629</v>
      </c>
      <c r="J353" s="446">
        <v>1</v>
      </c>
      <c r="K353" s="446">
        <v>0</v>
      </c>
      <c r="L353" s="447">
        <v>2.7</v>
      </c>
      <c r="M353" s="455">
        <f t="shared" si="99"/>
        <v>0</v>
      </c>
      <c r="N353" s="456">
        <f t="shared" si="100"/>
        <v>1.2</v>
      </c>
      <c r="O353" s="425">
        <v>10</v>
      </c>
      <c r="P353" s="450">
        <v>0</v>
      </c>
      <c r="Q353" s="451">
        <v>1</v>
      </c>
      <c r="R353" s="425">
        <v>0</v>
      </c>
      <c r="S353" s="450">
        <v>0</v>
      </c>
      <c r="T353" s="451">
        <v>0</v>
      </c>
      <c r="U353" s="473">
        <f t="shared" si="101"/>
        <v>2.7</v>
      </c>
      <c r="V353" s="453">
        <f t="shared" si="102"/>
        <v>2.7</v>
      </c>
      <c r="W353" s="451">
        <f t="shared" si="103"/>
        <v>0</v>
      </c>
      <c r="X353" s="474">
        <f t="shared" si="104"/>
        <v>2.7</v>
      </c>
      <c r="AC353" s="3"/>
    </row>
    <row r="354" spans="1:29" outlineLevel="1" x14ac:dyDescent="0.2">
      <c r="A354" s="443" t="s">
        <v>736</v>
      </c>
      <c r="B354" s="430"/>
      <c r="C354" s="430"/>
      <c r="D354" s="430"/>
      <c r="E354" s="430"/>
      <c r="F354" s="430"/>
      <c r="G354" s="472"/>
      <c r="H354" s="430"/>
      <c r="I354" s="430"/>
      <c r="J354" s="446"/>
      <c r="K354" s="446"/>
      <c r="L354" s="447"/>
      <c r="M354" s="455"/>
      <c r="N354" s="456"/>
      <c r="O354" s="425"/>
      <c r="P354" s="450"/>
      <c r="Q354" s="451"/>
      <c r="R354" s="425"/>
      <c r="S354" s="450"/>
      <c r="T354" s="451"/>
      <c r="U354" s="473"/>
      <c r="V354" s="453"/>
      <c r="W354" s="451"/>
      <c r="X354" s="474">
        <f>SUBTOTAL(9,X341:X353)</f>
        <v>356.34999999999997</v>
      </c>
      <c r="AC354" s="3"/>
    </row>
    <row r="355" spans="1:29" outlineLevel="2" x14ac:dyDescent="0.2">
      <c r="A355" s="443" t="s">
        <v>556</v>
      </c>
      <c r="B355" s="430" t="s">
        <v>587</v>
      </c>
      <c r="C355" s="478" t="s">
        <v>43</v>
      </c>
      <c r="D355" s="429" t="s">
        <v>636</v>
      </c>
      <c r="E355" s="430" t="s">
        <v>671</v>
      </c>
      <c r="F355" s="431" t="s">
        <v>635</v>
      </c>
      <c r="G355" s="472">
        <v>5</v>
      </c>
      <c r="H355" s="430" t="s">
        <v>588</v>
      </c>
      <c r="I355" s="430" t="s">
        <v>629</v>
      </c>
      <c r="J355" s="446">
        <v>0.5</v>
      </c>
      <c r="K355" s="446">
        <f>13.5*J355</f>
        <v>6.75</v>
      </c>
      <c r="L355" s="447">
        <v>0</v>
      </c>
      <c r="M355" s="455">
        <f t="shared" ref="M355:M390" si="105">K355*10/3/G355</f>
        <v>4.5</v>
      </c>
      <c r="N355" s="456">
        <f t="shared" ref="N355:N390" si="106">L355*10/3/G355</f>
        <v>0</v>
      </c>
      <c r="O355" s="425">
        <v>10</v>
      </c>
      <c r="P355" s="450">
        <v>1</v>
      </c>
      <c r="Q355" s="451">
        <v>0</v>
      </c>
      <c r="R355" s="425">
        <v>0</v>
      </c>
      <c r="S355" s="450">
        <v>0</v>
      </c>
      <c r="T355" s="451">
        <v>0</v>
      </c>
      <c r="U355" s="473">
        <f t="shared" ref="U355:U390" si="107">K355*(P355+S355)+L355*(Q355+T355)</f>
        <v>6.75</v>
      </c>
      <c r="V355" s="453">
        <f t="shared" ref="V355:V390" si="108">K355*P355+L355*Q355</f>
        <v>6.75</v>
      </c>
      <c r="W355" s="451">
        <f t="shared" ref="W355:W390" si="109">K355*S355+L355*T355</f>
        <v>0</v>
      </c>
      <c r="X355" s="474">
        <f t="shared" ref="X355:X390" si="110">U355</f>
        <v>6.75</v>
      </c>
      <c r="AC355" s="3"/>
    </row>
    <row r="356" spans="1:29" outlineLevel="2" x14ac:dyDescent="0.2">
      <c r="A356" s="443" t="s">
        <v>556</v>
      </c>
      <c r="B356" s="430" t="s">
        <v>587</v>
      </c>
      <c r="C356" s="478" t="s">
        <v>43</v>
      </c>
      <c r="D356" s="429" t="s">
        <v>637</v>
      </c>
      <c r="E356" s="430" t="s">
        <v>673</v>
      </c>
      <c r="F356" s="431" t="s">
        <v>638</v>
      </c>
      <c r="G356" s="472">
        <v>5</v>
      </c>
      <c r="H356" s="430" t="s">
        <v>588</v>
      </c>
      <c r="I356" s="430" t="s">
        <v>629</v>
      </c>
      <c r="J356" s="446">
        <v>0.5</v>
      </c>
      <c r="K356" s="446">
        <f>13.5*J356</f>
        <v>6.75</v>
      </c>
      <c r="L356" s="447">
        <v>0</v>
      </c>
      <c r="M356" s="455">
        <f t="shared" si="105"/>
        <v>4.5</v>
      </c>
      <c r="N356" s="456">
        <f t="shared" si="106"/>
        <v>0</v>
      </c>
      <c r="O356" s="425">
        <v>10</v>
      </c>
      <c r="P356" s="450">
        <v>1</v>
      </c>
      <c r="Q356" s="451">
        <v>0</v>
      </c>
      <c r="R356" s="425">
        <v>0</v>
      </c>
      <c r="S356" s="450">
        <v>0</v>
      </c>
      <c r="T356" s="451">
        <v>0</v>
      </c>
      <c r="U356" s="473">
        <f t="shared" si="107"/>
        <v>6.75</v>
      </c>
      <c r="V356" s="453">
        <f t="shared" si="108"/>
        <v>6.75</v>
      </c>
      <c r="W356" s="451">
        <f t="shared" si="109"/>
        <v>0</v>
      </c>
      <c r="X356" s="474">
        <f t="shared" si="110"/>
        <v>6.75</v>
      </c>
      <c r="AC356" s="3"/>
    </row>
    <row r="357" spans="1:29" outlineLevel="2" x14ac:dyDescent="0.2">
      <c r="A357" s="443" t="s">
        <v>556</v>
      </c>
      <c r="B357" s="430" t="s">
        <v>587</v>
      </c>
      <c r="C357" s="478" t="s">
        <v>43</v>
      </c>
      <c r="D357" s="429" t="s">
        <v>640</v>
      </c>
      <c r="E357" s="430" t="s">
        <v>674</v>
      </c>
      <c r="F357" s="431" t="s">
        <v>639</v>
      </c>
      <c r="G357" s="472">
        <v>5</v>
      </c>
      <c r="H357" s="430" t="s">
        <v>588</v>
      </c>
      <c r="I357" s="430" t="s">
        <v>629</v>
      </c>
      <c r="J357" s="446">
        <v>0.5</v>
      </c>
      <c r="K357" s="446">
        <f>13.5*J357</f>
        <v>6.75</v>
      </c>
      <c r="L357" s="447">
        <v>0</v>
      </c>
      <c r="M357" s="455">
        <f t="shared" si="105"/>
        <v>4.5</v>
      </c>
      <c r="N357" s="456">
        <f t="shared" si="106"/>
        <v>0</v>
      </c>
      <c r="O357" s="425">
        <v>10</v>
      </c>
      <c r="P357" s="450">
        <v>1</v>
      </c>
      <c r="Q357" s="451">
        <v>0</v>
      </c>
      <c r="R357" s="425">
        <v>0</v>
      </c>
      <c r="S357" s="450">
        <v>0</v>
      </c>
      <c r="T357" s="451">
        <v>0</v>
      </c>
      <c r="U357" s="473">
        <f t="shared" si="107"/>
        <v>6.75</v>
      </c>
      <c r="V357" s="453">
        <f t="shared" si="108"/>
        <v>6.75</v>
      </c>
      <c r="W357" s="451">
        <f t="shared" si="109"/>
        <v>0</v>
      </c>
      <c r="X357" s="474">
        <f t="shared" si="110"/>
        <v>6.75</v>
      </c>
      <c r="AC357" s="3"/>
    </row>
    <row r="358" spans="1:29" outlineLevel="2" x14ac:dyDescent="0.2">
      <c r="A358" s="443" t="s">
        <v>556</v>
      </c>
      <c r="B358" s="430" t="s">
        <v>587</v>
      </c>
      <c r="C358" s="478" t="s">
        <v>14</v>
      </c>
      <c r="D358" s="429" t="s">
        <v>653</v>
      </c>
      <c r="E358" s="430" t="s">
        <v>159</v>
      </c>
      <c r="F358" s="431" t="s">
        <v>160</v>
      </c>
      <c r="G358" s="472">
        <v>15</v>
      </c>
      <c r="H358" s="430" t="s">
        <v>151</v>
      </c>
      <c r="I358" s="430" t="s">
        <v>624</v>
      </c>
      <c r="J358" s="446">
        <v>1</v>
      </c>
      <c r="K358" s="446">
        <f>$Z$73</f>
        <v>0.4</v>
      </c>
      <c r="L358" s="447">
        <v>0</v>
      </c>
      <c r="M358" s="455">
        <f t="shared" si="105"/>
        <v>8.8888888888888878E-2</v>
      </c>
      <c r="N358" s="456">
        <f t="shared" si="106"/>
        <v>0</v>
      </c>
      <c r="O358" s="425">
        <v>0</v>
      </c>
      <c r="P358" s="450">
        <v>0</v>
      </c>
      <c r="Q358" s="451">
        <v>0</v>
      </c>
      <c r="R358" s="425">
        <v>2</v>
      </c>
      <c r="S358" s="450">
        <f>R358</f>
        <v>2</v>
      </c>
      <c r="T358" s="451">
        <v>0</v>
      </c>
      <c r="U358" s="473">
        <f t="shared" si="107"/>
        <v>0.8</v>
      </c>
      <c r="V358" s="453">
        <f t="shared" si="108"/>
        <v>0</v>
      </c>
      <c r="W358" s="451">
        <f t="shared" si="109"/>
        <v>0.8</v>
      </c>
      <c r="X358" s="474">
        <f t="shared" si="110"/>
        <v>0.8</v>
      </c>
      <c r="AC358" s="3"/>
    </row>
    <row r="359" spans="1:29" outlineLevel="2" x14ac:dyDescent="0.2">
      <c r="A359" s="443" t="s">
        <v>556</v>
      </c>
      <c r="B359" s="430" t="s">
        <v>587</v>
      </c>
      <c r="C359" s="478" t="s">
        <v>14</v>
      </c>
      <c r="D359" s="429" t="s">
        <v>650</v>
      </c>
      <c r="E359" s="430" t="s">
        <v>679</v>
      </c>
      <c r="F359" s="431" t="s">
        <v>649</v>
      </c>
      <c r="G359" s="472">
        <v>5</v>
      </c>
      <c r="H359" s="430" t="s">
        <v>13</v>
      </c>
      <c r="I359" s="430" t="s">
        <v>629</v>
      </c>
      <c r="J359" s="446">
        <f>1/3</f>
        <v>0.33333333333333331</v>
      </c>
      <c r="K359" s="446">
        <f>13.5*J359</f>
        <v>4.5</v>
      </c>
      <c r="L359" s="447">
        <v>0</v>
      </c>
      <c r="M359" s="455">
        <f t="shared" si="105"/>
        <v>3</v>
      </c>
      <c r="N359" s="456">
        <f t="shared" si="106"/>
        <v>0</v>
      </c>
      <c r="O359" s="425">
        <v>0</v>
      </c>
      <c r="P359" s="450">
        <v>0</v>
      </c>
      <c r="Q359" s="451">
        <v>0</v>
      </c>
      <c r="R359" s="425">
        <v>10</v>
      </c>
      <c r="S359" s="450">
        <v>1</v>
      </c>
      <c r="T359" s="451">
        <v>0</v>
      </c>
      <c r="U359" s="473">
        <f t="shared" si="107"/>
        <v>4.5</v>
      </c>
      <c r="V359" s="453">
        <f t="shared" si="108"/>
        <v>0</v>
      </c>
      <c r="W359" s="451">
        <f t="shared" si="109"/>
        <v>4.5</v>
      </c>
      <c r="X359" s="474">
        <f t="shared" si="110"/>
        <v>4.5</v>
      </c>
      <c r="AC359" s="3"/>
    </row>
    <row r="360" spans="1:29" outlineLevel="2" x14ac:dyDescent="0.2">
      <c r="A360" s="443" t="s">
        <v>556</v>
      </c>
      <c r="B360" s="430" t="s">
        <v>587</v>
      </c>
      <c r="C360" s="478" t="s">
        <v>43</v>
      </c>
      <c r="D360" s="429" t="s">
        <v>646</v>
      </c>
      <c r="E360" s="430" t="s">
        <v>677</v>
      </c>
      <c r="F360" s="431" t="s">
        <v>645</v>
      </c>
      <c r="G360" s="472">
        <v>5</v>
      </c>
      <c r="H360" s="430" t="s">
        <v>13</v>
      </c>
      <c r="I360" s="430" t="s">
        <v>629</v>
      </c>
      <c r="J360" s="446">
        <v>0.5</v>
      </c>
      <c r="K360" s="446">
        <f>13.5*J360</f>
        <v>6.75</v>
      </c>
      <c r="L360" s="447">
        <v>0</v>
      </c>
      <c r="M360" s="455">
        <f t="shared" si="105"/>
        <v>4.5</v>
      </c>
      <c r="N360" s="456">
        <f t="shared" si="106"/>
        <v>0</v>
      </c>
      <c r="O360" s="425">
        <v>10</v>
      </c>
      <c r="P360" s="450">
        <v>1</v>
      </c>
      <c r="Q360" s="451">
        <v>0</v>
      </c>
      <c r="R360" s="425">
        <v>0</v>
      </c>
      <c r="S360" s="450">
        <v>0</v>
      </c>
      <c r="T360" s="451">
        <v>0</v>
      </c>
      <c r="U360" s="473">
        <f t="shared" si="107"/>
        <v>6.75</v>
      </c>
      <c r="V360" s="453">
        <f t="shared" si="108"/>
        <v>6.75</v>
      </c>
      <c r="W360" s="451">
        <f t="shared" si="109"/>
        <v>0</v>
      </c>
      <c r="X360" s="474">
        <f t="shared" si="110"/>
        <v>6.75</v>
      </c>
      <c r="AC360" s="3"/>
    </row>
    <row r="361" spans="1:29" outlineLevel="2" x14ac:dyDescent="0.2">
      <c r="A361" s="443" t="s">
        <v>556</v>
      </c>
      <c r="B361" s="430" t="s">
        <v>587</v>
      </c>
      <c r="C361" s="478" t="s">
        <v>14</v>
      </c>
      <c r="D361" s="429" t="s">
        <v>652</v>
      </c>
      <c r="E361" s="430" t="s">
        <v>680</v>
      </c>
      <c r="F361" s="431" t="s">
        <v>651</v>
      </c>
      <c r="G361" s="472">
        <v>5</v>
      </c>
      <c r="H361" s="430" t="s">
        <v>13</v>
      </c>
      <c r="I361" s="430" t="s">
        <v>629</v>
      </c>
      <c r="J361" s="446">
        <v>0.5</v>
      </c>
      <c r="K361" s="446">
        <f>13.5*J361</f>
        <v>6.75</v>
      </c>
      <c r="L361" s="447">
        <v>0</v>
      </c>
      <c r="M361" s="455">
        <f t="shared" si="105"/>
        <v>4.5</v>
      </c>
      <c r="N361" s="456">
        <f t="shared" si="106"/>
        <v>0</v>
      </c>
      <c r="O361" s="425">
        <v>0</v>
      </c>
      <c r="P361" s="450">
        <v>0</v>
      </c>
      <c r="Q361" s="451">
        <v>0</v>
      </c>
      <c r="R361" s="425">
        <v>10</v>
      </c>
      <c r="S361" s="450">
        <v>1</v>
      </c>
      <c r="T361" s="451">
        <v>0</v>
      </c>
      <c r="U361" s="473">
        <f t="shared" si="107"/>
        <v>6.75</v>
      </c>
      <c r="V361" s="453">
        <f t="shared" si="108"/>
        <v>0</v>
      </c>
      <c r="W361" s="451">
        <f t="shared" si="109"/>
        <v>6.75</v>
      </c>
      <c r="X361" s="474">
        <f t="shared" si="110"/>
        <v>6.75</v>
      </c>
      <c r="AC361" s="3"/>
    </row>
    <row r="362" spans="1:29" outlineLevel="2" x14ac:dyDescent="0.2">
      <c r="A362" s="443" t="s">
        <v>556</v>
      </c>
      <c r="B362" s="430" t="s">
        <v>9</v>
      </c>
      <c r="C362" s="430" t="s">
        <v>43</v>
      </c>
      <c r="D362" s="430" t="s">
        <v>448</v>
      </c>
      <c r="E362" s="430" t="s">
        <v>449</v>
      </c>
      <c r="F362" s="430" t="s">
        <v>450</v>
      </c>
      <c r="G362" s="472">
        <v>6</v>
      </c>
      <c r="H362" s="430" t="s">
        <v>42</v>
      </c>
      <c r="I362" s="430" t="s">
        <v>629</v>
      </c>
      <c r="J362" s="446">
        <v>1</v>
      </c>
      <c r="K362" s="446">
        <v>18</v>
      </c>
      <c r="L362" s="447">
        <v>0</v>
      </c>
      <c r="M362" s="455">
        <f t="shared" si="105"/>
        <v>10</v>
      </c>
      <c r="N362" s="456">
        <f t="shared" si="106"/>
        <v>0</v>
      </c>
      <c r="O362" s="425">
        <v>100</v>
      </c>
      <c r="P362" s="450">
        <v>2</v>
      </c>
      <c r="Q362" s="451">
        <v>0</v>
      </c>
      <c r="R362" s="425">
        <v>40</v>
      </c>
      <c r="S362" s="450">
        <v>1</v>
      </c>
      <c r="T362" s="451">
        <v>0</v>
      </c>
      <c r="U362" s="473">
        <f t="shared" si="107"/>
        <v>54</v>
      </c>
      <c r="V362" s="453">
        <f t="shared" si="108"/>
        <v>36</v>
      </c>
      <c r="W362" s="451">
        <f t="shared" si="109"/>
        <v>18</v>
      </c>
      <c r="X362" s="474">
        <f t="shared" si="110"/>
        <v>54</v>
      </c>
      <c r="AC362" s="3"/>
    </row>
    <row r="363" spans="1:29" outlineLevel="2" x14ac:dyDescent="0.2">
      <c r="A363" s="443" t="s">
        <v>556</v>
      </c>
      <c r="B363" s="430" t="s">
        <v>9</v>
      </c>
      <c r="C363" s="430" t="s">
        <v>43</v>
      </c>
      <c r="D363" s="430" t="s">
        <v>448</v>
      </c>
      <c r="E363" s="430" t="s">
        <v>449</v>
      </c>
      <c r="F363" s="430" t="s">
        <v>554</v>
      </c>
      <c r="G363" s="472">
        <v>6</v>
      </c>
      <c r="H363" s="430" t="s">
        <v>42</v>
      </c>
      <c r="I363" s="430" t="s">
        <v>629</v>
      </c>
      <c r="J363" s="446">
        <v>1</v>
      </c>
      <c r="K363" s="446">
        <v>0</v>
      </c>
      <c r="L363" s="447">
        <v>2.25</v>
      </c>
      <c r="M363" s="455">
        <f t="shared" si="105"/>
        <v>0</v>
      </c>
      <c r="N363" s="456">
        <f t="shared" si="106"/>
        <v>1.25</v>
      </c>
      <c r="O363" s="425">
        <v>30</v>
      </c>
      <c r="P363" s="450">
        <v>0</v>
      </c>
      <c r="Q363" s="451">
        <v>3</v>
      </c>
      <c r="R363" s="425">
        <v>0</v>
      </c>
      <c r="S363" s="450">
        <v>0</v>
      </c>
      <c r="T363" s="451">
        <v>0</v>
      </c>
      <c r="U363" s="473">
        <f t="shared" si="107"/>
        <v>6.75</v>
      </c>
      <c r="V363" s="453">
        <f t="shared" si="108"/>
        <v>6.75</v>
      </c>
      <c r="W363" s="451">
        <f t="shared" si="109"/>
        <v>0</v>
      </c>
      <c r="X363" s="474">
        <f t="shared" si="110"/>
        <v>6.75</v>
      </c>
      <c r="AC363" s="3"/>
    </row>
    <row r="364" spans="1:29" outlineLevel="2" x14ac:dyDescent="0.2">
      <c r="A364" s="443" t="s">
        <v>556</v>
      </c>
      <c r="B364" s="430" t="s">
        <v>75</v>
      </c>
      <c r="C364" s="430" t="s">
        <v>43</v>
      </c>
      <c r="D364" s="430" t="s">
        <v>448</v>
      </c>
      <c r="E364" s="430" t="s">
        <v>449</v>
      </c>
      <c r="F364" s="430" t="s">
        <v>450</v>
      </c>
      <c r="G364" s="472">
        <v>6</v>
      </c>
      <c r="H364" s="430" t="s">
        <v>42</v>
      </c>
      <c r="I364" s="430" t="s">
        <v>629</v>
      </c>
      <c r="J364" s="446">
        <v>1</v>
      </c>
      <c r="K364" s="446">
        <v>18</v>
      </c>
      <c r="L364" s="447">
        <v>0</v>
      </c>
      <c r="M364" s="455">
        <f t="shared" si="105"/>
        <v>10</v>
      </c>
      <c r="N364" s="456">
        <f t="shared" si="106"/>
        <v>0</v>
      </c>
      <c r="O364" s="425">
        <v>60</v>
      </c>
      <c r="P364" s="450">
        <v>1</v>
      </c>
      <c r="Q364" s="451">
        <v>0</v>
      </c>
      <c r="R364" s="425">
        <v>10</v>
      </c>
      <c r="S364" s="450">
        <v>0.25</v>
      </c>
      <c r="T364" s="451">
        <v>0</v>
      </c>
      <c r="U364" s="473">
        <f t="shared" si="107"/>
        <v>22.5</v>
      </c>
      <c r="V364" s="453">
        <f t="shared" si="108"/>
        <v>18</v>
      </c>
      <c r="W364" s="451">
        <f t="shared" si="109"/>
        <v>4.5</v>
      </c>
      <c r="X364" s="474">
        <f t="shared" si="110"/>
        <v>22.5</v>
      </c>
      <c r="AC364" s="3"/>
    </row>
    <row r="365" spans="1:29" outlineLevel="2" x14ac:dyDescent="0.2">
      <c r="A365" s="443" t="s">
        <v>556</v>
      </c>
      <c r="B365" s="430" t="s">
        <v>80</v>
      </c>
      <c r="C365" s="430" t="s">
        <v>43</v>
      </c>
      <c r="D365" s="430" t="s">
        <v>448</v>
      </c>
      <c r="E365" s="430" t="s">
        <v>449</v>
      </c>
      <c r="F365" s="430" t="s">
        <v>450</v>
      </c>
      <c r="G365" s="472">
        <v>6</v>
      </c>
      <c r="H365" s="430" t="s">
        <v>42</v>
      </c>
      <c r="I365" s="430" t="s">
        <v>629</v>
      </c>
      <c r="J365" s="446">
        <v>1</v>
      </c>
      <c r="K365" s="446">
        <v>18</v>
      </c>
      <c r="L365" s="447">
        <v>0</v>
      </c>
      <c r="M365" s="455">
        <f t="shared" si="105"/>
        <v>10</v>
      </c>
      <c r="N365" s="456">
        <f t="shared" si="106"/>
        <v>0</v>
      </c>
      <c r="O365" s="425">
        <v>60</v>
      </c>
      <c r="P365" s="450">
        <v>1</v>
      </c>
      <c r="Q365" s="451">
        <v>0</v>
      </c>
      <c r="R365" s="425">
        <v>10</v>
      </c>
      <c r="S365" s="450">
        <v>0.25</v>
      </c>
      <c r="T365" s="451">
        <v>0</v>
      </c>
      <c r="U365" s="473">
        <f t="shared" si="107"/>
        <v>22.5</v>
      </c>
      <c r="V365" s="453">
        <f t="shared" si="108"/>
        <v>18</v>
      </c>
      <c r="W365" s="451">
        <f t="shared" si="109"/>
        <v>4.5</v>
      </c>
      <c r="X365" s="474">
        <f t="shared" si="110"/>
        <v>22.5</v>
      </c>
      <c r="AC365" s="3"/>
    </row>
    <row r="366" spans="1:29" outlineLevel="2" x14ac:dyDescent="0.2">
      <c r="A366" s="443" t="s">
        <v>556</v>
      </c>
      <c r="B366" s="430" t="s">
        <v>3</v>
      </c>
      <c r="C366" s="430" t="s">
        <v>43</v>
      </c>
      <c r="D366" s="430" t="s">
        <v>448</v>
      </c>
      <c r="E366" s="430" t="s">
        <v>449</v>
      </c>
      <c r="F366" s="430" t="s">
        <v>450</v>
      </c>
      <c r="G366" s="472">
        <v>6</v>
      </c>
      <c r="H366" s="430" t="s">
        <v>42</v>
      </c>
      <c r="I366" s="430" t="s">
        <v>629</v>
      </c>
      <c r="J366" s="446">
        <v>1</v>
      </c>
      <c r="K366" s="446">
        <v>18</v>
      </c>
      <c r="L366" s="447">
        <v>0</v>
      </c>
      <c r="M366" s="455">
        <f t="shared" si="105"/>
        <v>10</v>
      </c>
      <c r="N366" s="456">
        <f t="shared" si="106"/>
        <v>0</v>
      </c>
      <c r="O366" s="425">
        <v>60</v>
      </c>
      <c r="P366" s="450">
        <v>1</v>
      </c>
      <c r="Q366" s="451">
        <v>0</v>
      </c>
      <c r="R366" s="425">
        <v>20</v>
      </c>
      <c r="S366" s="450">
        <v>0.5</v>
      </c>
      <c r="T366" s="451">
        <v>0</v>
      </c>
      <c r="U366" s="473">
        <f t="shared" si="107"/>
        <v>27</v>
      </c>
      <c r="V366" s="453">
        <f t="shared" si="108"/>
        <v>18</v>
      </c>
      <c r="W366" s="451">
        <f t="shared" si="109"/>
        <v>9</v>
      </c>
      <c r="X366" s="474">
        <f t="shared" si="110"/>
        <v>27</v>
      </c>
      <c r="AC366" s="3"/>
    </row>
    <row r="367" spans="1:29" outlineLevel="2" x14ac:dyDescent="0.2">
      <c r="A367" s="443" t="s">
        <v>556</v>
      </c>
      <c r="B367" s="430" t="s">
        <v>3</v>
      </c>
      <c r="C367" s="430" t="s">
        <v>43</v>
      </c>
      <c r="D367" s="430" t="s">
        <v>448</v>
      </c>
      <c r="E367" s="430" t="s">
        <v>449</v>
      </c>
      <c r="F367" s="430" t="s">
        <v>554</v>
      </c>
      <c r="G367" s="472">
        <v>6</v>
      </c>
      <c r="H367" s="430" t="s">
        <v>42</v>
      </c>
      <c r="I367" s="430" t="s">
        <v>629</v>
      </c>
      <c r="J367" s="446">
        <v>1</v>
      </c>
      <c r="K367" s="446">
        <v>0</v>
      </c>
      <c r="L367" s="447">
        <v>2.25</v>
      </c>
      <c r="M367" s="455">
        <f t="shared" si="105"/>
        <v>0</v>
      </c>
      <c r="N367" s="456">
        <f t="shared" si="106"/>
        <v>1.25</v>
      </c>
      <c r="O367" s="425">
        <v>30</v>
      </c>
      <c r="P367" s="450">
        <v>0</v>
      </c>
      <c r="Q367" s="451">
        <v>3</v>
      </c>
      <c r="R367" s="425">
        <v>0</v>
      </c>
      <c r="S367" s="450">
        <v>0</v>
      </c>
      <c r="T367" s="451">
        <v>0</v>
      </c>
      <c r="U367" s="473">
        <f t="shared" si="107"/>
        <v>6.75</v>
      </c>
      <c r="V367" s="453">
        <f t="shared" si="108"/>
        <v>6.75</v>
      </c>
      <c r="W367" s="451">
        <f t="shared" si="109"/>
        <v>0</v>
      </c>
      <c r="X367" s="474">
        <f t="shared" si="110"/>
        <v>6.75</v>
      </c>
      <c r="AC367" s="3"/>
    </row>
    <row r="368" spans="1:29" outlineLevel="2" x14ac:dyDescent="0.2">
      <c r="A368" s="443" t="s">
        <v>556</v>
      </c>
      <c r="B368" s="430" t="s">
        <v>75</v>
      </c>
      <c r="C368" s="430" t="s">
        <v>14</v>
      </c>
      <c r="D368" s="430" t="s">
        <v>451</v>
      </c>
      <c r="E368" s="430" t="s">
        <v>452</v>
      </c>
      <c r="F368" s="430" t="s">
        <v>453</v>
      </c>
      <c r="G368" s="472">
        <v>6</v>
      </c>
      <c r="H368" s="430" t="s">
        <v>42</v>
      </c>
      <c r="I368" s="430" t="s">
        <v>629</v>
      </c>
      <c r="J368" s="446">
        <v>1</v>
      </c>
      <c r="K368" s="446">
        <v>15.75</v>
      </c>
      <c r="L368" s="447">
        <v>2.25</v>
      </c>
      <c r="M368" s="455">
        <f t="shared" si="105"/>
        <v>8.75</v>
      </c>
      <c r="N368" s="456">
        <f t="shared" si="106"/>
        <v>1.25</v>
      </c>
      <c r="O368" s="425">
        <v>20</v>
      </c>
      <c r="P368" s="450">
        <v>0.33</v>
      </c>
      <c r="Q368" s="451">
        <v>1</v>
      </c>
      <c r="R368" s="425">
        <v>20</v>
      </c>
      <c r="S368" s="450">
        <v>0.75</v>
      </c>
      <c r="T368" s="451">
        <v>1</v>
      </c>
      <c r="U368" s="473">
        <f t="shared" si="107"/>
        <v>21.51</v>
      </c>
      <c r="V368" s="453">
        <f t="shared" si="108"/>
        <v>7.4475000000000007</v>
      </c>
      <c r="W368" s="451">
        <f t="shared" si="109"/>
        <v>14.0625</v>
      </c>
      <c r="X368" s="474">
        <f t="shared" si="110"/>
        <v>21.51</v>
      </c>
      <c r="AC368" s="3"/>
    </row>
    <row r="369" spans="1:29" outlineLevel="2" x14ac:dyDescent="0.2">
      <c r="A369" s="443" t="s">
        <v>556</v>
      </c>
      <c r="B369" s="430" t="s">
        <v>80</v>
      </c>
      <c r="C369" s="430" t="s">
        <v>14</v>
      </c>
      <c r="D369" s="430" t="s">
        <v>451</v>
      </c>
      <c r="E369" s="430" t="s">
        <v>452</v>
      </c>
      <c r="F369" s="430" t="s">
        <v>453</v>
      </c>
      <c r="G369" s="472">
        <v>6</v>
      </c>
      <c r="H369" s="430" t="s">
        <v>42</v>
      </c>
      <c r="I369" s="430" t="s">
        <v>629</v>
      </c>
      <c r="J369" s="446">
        <v>1</v>
      </c>
      <c r="K369" s="446">
        <v>15.75</v>
      </c>
      <c r="L369" s="447">
        <v>2.25</v>
      </c>
      <c r="M369" s="455">
        <f t="shared" si="105"/>
        <v>8.75</v>
      </c>
      <c r="N369" s="456">
        <f t="shared" si="106"/>
        <v>1.25</v>
      </c>
      <c r="O369" s="425">
        <v>20</v>
      </c>
      <c r="P369" s="450">
        <v>0.33</v>
      </c>
      <c r="Q369" s="451">
        <v>1</v>
      </c>
      <c r="R369" s="425">
        <v>20</v>
      </c>
      <c r="S369" s="450">
        <v>0.75</v>
      </c>
      <c r="T369" s="451">
        <v>1</v>
      </c>
      <c r="U369" s="473">
        <f t="shared" si="107"/>
        <v>21.51</v>
      </c>
      <c r="V369" s="453">
        <f t="shared" si="108"/>
        <v>7.4475000000000007</v>
      </c>
      <c r="W369" s="451">
        <f t="shared" si="109"/>
        <v>14.0625</v>
      </c>
      <c r="X369" s="474">
        <f t="shared" si="110"/>
        <v>21.51</v>
      </c>
      <c r="AC369" s="3"/>
    </row>
    <row r="370" spans="1:29" outlineLevel="2" x14ac:dyDescent="0.2">
      <c r="A370" s="443" t="s">
        <v>556</v>
      </c>
      <c r="B370" s="430" t="s">
        <v>3</v>
      </c>
      <c r="C370" s="430" t="s">
        <v>14</v>
      </c>
      <c r="D370" s="430" t="s">
        <v>451</v>
      </c>
      <c r="E370" s="430" t="s">
        <v>452</v>
      </c>
      <c r="F370" s="430" t="s">
        <v>453</v>
      </c>
      <c r="G370" s="472">
        <v>6</v>
      </c>
      <c r="H370" s="430" t="s">
        <v>42</v>
      </c>
      <c r="I370" s="430" t="s">
        <v>629</v>
      </c>
      <c r="J370" s="446">
        <v>1</v>
      </c>
      <c r="K370" s="446">
        <v>15.75</v>
      </c>
      <c r="L370" s="447">
        <v>2.25</v>
      </c>
      <c r="M370" s="455">
        <f t="shared" si="105"/>
        <v>8.75</v>
      </c>
      <c r="N370" s="456">
        <f t="shared" si="106"/>
        <v>1.25</v>
      </c>
      <c r="O370" s="425">
        <v>20</v>
      </c>
      <c r="P370" s="450">
        <v>0.34</v>
      </c>
      <c r="Q370" s="451">
        <v>1</v>
      </c>
      <c r="R370" s="425">
        <v>80</v>
      </c>
      <c r="S370" s="450">
        <v>1.5</v>
      </c>
      <c r="T370" s="451">
        <v>4</v>
      </c>
      <c r="U370" s="473">
        <f t="shared" si="107"/>
        <v>40.230000000000004</v>
      </c>
      <c r="V370" s="453">
        <f t="shared" si="108"/>
        <v>7.6050000000000004</v>
      </c>
      <c r="W370" s="451">
        <f t="shared" si="109"/>
        <v>32.625</v>
      </c>
      <c r="X370" s="474">
        <f t="shared" si="110"/>
        <v>40.230000000000004</v>
      </c>
      <c r="AC370" s="3"/>
    </row>
    <row r="371" spans="1:29" outlineLevel="2" x14ac:dyDescent="0.2">
      <c r="A371" s="443" t="s">
        <v>556</v>
      </c>
      <c r="B371" s="430" t="s">
        <v>75</v>
      </c>
      <c r="C371" s="430" t="s">
        <v>14</v>
      </c>
      <c r="D371" s="430" t="s">
        <v>454</v>
      </c>
      <c r="E371" s="430" t="s">
        <v>455</v>
      </c>
      <c r="F371" s="430" t="s">
        <v>456</v>
      </c>
      <c r="G371" s="472">
        <v>6</v>
      </c>
      <c r="H371" s="430" t="s">
        <v>42</v>
      </c>
      <c r="I371" s="430" t="s">
        <v>629</v>
      </c>
      <c r="J371" s="446">
        <v>1</v>
      </c>
      <c r="K371" s="446">
        <v>15.75</v>
      </c>
      <c r="L371" s="447">
        <v>2.25</v>
      </c>
      <c r="M371" s="455">
        <f t="shared" si="105"/>
        <v>8.75</v>
      </c>
      <c r="N371" s="456">
        <f t="shared" si="106"/>
        <v>1.25</v>
      </c>
      <c r="O371" s="425">
        <v>20</v>
      </c>
      <c r="P371" s="450">
        <v>0.5</v>
      </c>
      <c r="Q371" s="451">
        <v>1</v>
      </c>
      <c r="R371" s="425">
        <v>20</v>
      </c>
      <c r="S371" s="450">
        <v>0.75</v>
      </c>
      <c r="T371" s="451">
        <v>1</v>
      </c>
      <c r="U371" s="473">
        <f t="shared" si="107"/>
        <v>24.1875</v>
      </c>
      <c r="V371" s="453">
        <f t="shared" si="108"/>
        <v>10.125</v>
      </c>
      <c r="W371" s="451">
        <f t="shared" si="109"/>
        <v>14.0625</v>
      </c>
      <c r="X371" s="474">
        <f t="shared" si="110"/>
        <v>24.1875</v>
      </c>
      <c r="AC371" s="3"/>
    </row>
    <row r="372" spans="1:29" outlineLevel="2" x14ac:dyDescent="0.2">
      <c r="A372" s="443" t="s">
        <v>556</v>
      </c>
      <c r="B372" s="430" t="s">
        <v>80</v>
      </c>
      <c r="C372" s="430" t="s">
        <v>14</v>
      </c>
      <c r="D372" s="430" t="s">
        <v>454</v>
      </c>
      <c r="E372" s="430" t="s">
        <v>455</v>
      </c>
      <c r="F372" s="430" t="s">
        <v>456</v>
      </c>
      <c r="G372" s="472">
        <v>6</v>
      </c>
      <c r="H372" s="430" t="s">
        <v>42</v>
      </c>
      <c r="I372" s="430" t="s">
        <v>629</v>
      </c>
      <c r="J372" s="446">
        <v>1</v>
      </c>
      <c r="K372" s="446">
        <v>15.75</v>
      </c>
      <c r="L372" s="447">
        <v>2.25</v>
      </c>
      <c r="M372" s="455">
        <f t="shared" si="105"/>
        <v>8.75</v>
      </c>
      <c r="N372" s="456">
        <f t="shared" si="106"/>
        <v>1.25</v>
      </c>
      <c r="O372" s="425">
        <v>20</v>
      </c>
      <c r="P372" s="450">
        <v>0.5</v>
      </c>
      <c r="Q372" s="451">
        <v>1</v>
      </c>
      <c r="R372" s="425">
        <v>20</v>
      </c>
      <c r="S372" s="450">
        <v>0.75</v>
      </c>
      <c r="T372" s="451">
        <v>1</v>
      </c>
      <c r="U372" s="473">
        <f t="shared" si="107"/>
        <v>24.1875</v>
      </c>
      <c r="V372" s="453">
        <f t="shared" si="108"/>
        <v>10.125</v>
      </c>
      <c r="W372" s="451">
        <f t="shared" si="109"/>
        <v>14.0625</v>
      </c>
      <c r="X372" s="474">
        <f t="shared" si="110"/>
        <v>24.1875</v>
      </c>
      <c r="AC372" s="3"/>
    </row>
    <row r="373" spans="1:29" outlineLevel="2" x14ac:dyDescent="0.2">
      <c r="A373" s="443" t="s">
        <v>556</v>
      </c>
      <c r="B373" s="430" t="s">
        <v>3</v>
      </c>
      <c r="C373" s="430" t="s">
        <v>14</v>
      </c>
      <c r="D373" s="430" t="s">
        <v>454</v>
      </c>
      <c r="E373" s="430" t="s">
        <v>455</v>
      </c>
      <c r="F373" s="430" t="s">
        <v>456</v>
      </c>
      <c r="G373" s="472">
        <v>6</v>
      </c>
      <c r="H373" s="430" t="s">
        <v>42</v>
      </c>
      <c r="I373" s="430" t="s">
        <v>629</v>
      </c>
      <c r="J373" s="446">
        <v>1</v>
      </c>
      <c r="K373" s="446">
        <v>15.75</v>
      </c>
      <c r="L373" s="447">
        <v>2.25</v>
      </c>
      <c r="M373" s="455">
        <f t="shared" si="105"/>
        <v>8.75</v>
      </c>
      <c r="N373" s="456">
        <f t="shared" si="106"/>
        <v>1.25</v>
      </c>
      <c r="O373" s="425">
        <v>40</v>
      </c>
      <c r="P373" s="450">
        <v>1</v>
      </c>
      <c r="Q373" s="451">
        <v>2</v>
      </c>
      <c r="R373" s="425">
        <v>80</v>
      </c>
      <c r="S373" s="450">
        <v>1.5</v>
      </c>
      <c r="T373" s="451">
        <v>4</v>
      </c>
      <c r="U373" s="473">
        <f t="shared" si="107"/>
        <v>52.875</v>
      </c>
      <c r="V373" s="453">
        <f t="shared" si="108"/>
        <v>20.25</v>
      </c>
      <c r="W373" s="451">
        <f t="shared" si="109"/>
        <v>32.625</v>
      </c>
      <c r="X373" s="474">
        <f t="shared" si="110"/>
        <v>52.875</v>
      </c>
      <c r="AC373" s="3"/>
    </row>
    <row r="374" spans="1:29" outlineLevel="2" x14ac:dyDescent="0.2">
      <c r="A374" s="443" t="s">
        <v>556</v>
      </c>
      <c r="B374" s="430" t="s">
        <v>9</v>
      </c>
      <c r="C374" s="430" t="s">
        <v>18</v>
      </c>
      <c r="D374" s="430" t="s">
        <v>457</v>
      </c>
      <c r="E374" s="430" t="s">
        <v>458</v>
      </c>
      <c r="F374" s="430" t="s">
        <v>459</v>
      </c>
      <c r="G374" s="472">
        <v>6</v>
      </c>
      <c r="H374" s="430" t="s">
        <v>42</v>
      </c>
      <c r="I374" s="430" t="s">
        <v>629</v>
      </c>
      <c r="J374" s="446">
        <v>1</v>
      </c>
      <c r="K374" s="446">
        <v>13.5</v>
      </c>
      <c r="L374" s="447">
        <v>4.5</v>
      </c>
      <c r="M374" s="455">
        <f t="shared" si="105"/>
        <v>7.5</v>
      </c>
      <c r="N374" s="456">
        <f t="shared" si="106"/>
        <v>2.5</v>
      </c>
      <c r="O374" s="425">
        <v>85</v>
      </c>
      <c r="P374" s="450">
        <v>2.2999999999999998</v>
      </c>
      <c r="Q374" s="451">
        <v>5</v>
      </c>
      <c r="R374" s="425">
        <v>0</v>
      </c>
      <c r="S374" s="450">
        <v>0</v>
      </c>
      <c r="T374" s="451">
        <v>0</v>
      </c>
      <c r="U374" s="473">
        <f t="shared" si="107"/>
        <v>53.55</v>
      </c>
      <c r="V374" s="453">
        <f t="shared" si="108"/>
        <v>53.55</v>
      </c>
      <c r="W374" s="451">
        <f t="shared" si="109"/>
        <v>0</v>
      </c>
      <c r="X374" s="474">
        <f t="shared" si="110"/>
        <v>53.55</v>
      </c>
      <c r="AC374" s="3"/>
    </row>
    <row r="375" spans="1:29" outlineLevel="2" x14ac:dyDescent="0.2">
      <c r="A375" s="443" t="s">
        <v>556</v>
      </c>
      <c r="B375" s="430" t="s">
        <v>75</v>
      </c>
      <c r="C375" s="430" t="s">
        <v>18</v>
      </c>
      <c r="D375" s="430" t="s">
        <v>457</v>
      </c>
      <c r="E375" s="430" t="s">
        <v>458</v>
      </c>
      <c r="F375" s="430" t="s">
        <v>459</v>
      </c>
      <c r="G375" s="472">
        <v>6</v>
      </c>
      <c r="H375" s="430" t="s">
        <v>42</v>
      </c>
      <c r="I375" s="430" t="s">
        <v>629</v>
      </c>
      <c r="J375" s="446">
        <v>1</v>
      </c>
      <c r="K375" s="446">
        <v>13.5</v>
      </c>
      <c r="L375" s="447">
        <v>4.5</v>
      </c>
      <c r="M375" s="455">
        <f t="shared" si="105"/>
        <v>7.5</v>
      </c>
      <c r="N375" s="456">
        <f t="shared" si="106"/>
        <v>2.5</v>
      </c>
      <c r="O375" s="425">
        <v>40</v>
      </c>
      <c r="P375" s="450">
        <v>0.6</v>
      </c>
      <c r="Q375" s="451">
        <v>2</v>
      </c>
      <c r="R375" s="425">
        <v>0</v>
      </c>
      <c r="S375" s="450">
        <v>0</v>
      </c>
      <c r="T375" s="451">
        <v>0</v>
      </c>
      <c r="U375" s="473">
        <f t="shared" si="107"/>
        <v>17.100000000000001</v>
      </c>
      <c r="V375" s="453">
        <f t="shared" si="108"/>
        <v>17.100000000000001</v>
      </c>
      <c r="W375" s="451">
        <f t="shared" si="109"/>
        <v>0</v>
      </c>
      <c r="X375" s="474">
        <f t="shared" si="110"/>
        <v>17.100000000000001</v>
      </c>
      <c r="AC375" s="3"/>
    </row>
    <row r="376" spans="1:29" outlineLevel="2" x14ac:dyDescent="0.2">
      <c r="A376" s="443" t="s">
        <v>556</v>
      </c>
      <c r="B376" s="430" t="s">
        <v>80</v>
      </c>
      <c r="C376" s="430" t="s">
        <v>18</v>
      </c>
      <c r="D376" s="430" t="s">
        <v>457</v>
      </c>
      <c r="E376" s="430" t="s">
        <v>458</v>
      </c>
      <c r="F376" s="430" t="s">
        <v>459</v>
      </c>
      <c r="G376" s="472">
        <v>6</v>
      </c>
      <c r="H376" s="430" t="s">
        <v>42</v>
      </c>
      <c r="I376" s="430" t="s">
        <v>629</v>
      </c>
      <c r="J376" s="446">
        <v>1</v>
      </c>
      <c r="K376" s="446">
        <v>13.5</v>
      </c>
      <c r="L376" s="447">
        <v>4.5</v>
      </c>
      <c r="M376" s="455">
        <f t="shared" si="105"/>
        <v>7.5</v>
      </c>
      <c r="N376" s="456">
        <f t="shared" si="106"/>
        <v>2.5</v>
      </c>
      <c r="O376" s="425">
        <v>40</v>
      </c>
      <c r="P376" s="450">
        <v>0.6</v>
      </c>
      <c r="Q376" s="451">
        <v>2</v>
      </c>
      <c r="R376" s="425">
        <v>0</v>
      </c>
      <c r="S376" s="450">
        <v>0</v>
      </c>
      <c r="T376" s="451">
        <v>0</v>
      </c>
      <c r="U376" s="473">
        <f t="shared" si="107"/>
        <v>17.100000000000001</v>
      </c>
      <c r="V376" s="453">
        <f t="shared" si="108"/>
        <v>17.100000000000001</v>
      </c>
      <c r="W376" s="451">
        <f t="shared" si="109"/>
        <v>0</v>
      </c>
      <c r="X376" s="474">
        <f t="shared" si="110"/>
        <v>17.100000000000001</v>
      </c>
      <c r="AC376" s="3"/>
    </row>
    <row r="377" spans="1:29" outlineLevel="2" x14ac:dyDescent="0.2">
      <c r="A377" s="443" t="s">
        <v>556</v>
      </c>
      <c r="B377" s="430" t="s">
        <v>3</v>
      </c>
      <c r="C377" s="430" t="s">
        <v>18</v>
      </c>
      <c r="D377" s="430" t="s">
        <v>457</v>
      </c>
      <c r="E377" s="430" t="s">
        <v>458</v>
      </c>
      <c r="F377" s="430" t="s">
        <v>459</v>
      </c>
      <c r="G377" s="472">
        <v>6</v>
      </c>
      <c r="H377" s="430" t="s">
        <v>42</v>
      </c>
      <c r="I377" s="430" t="s">
        <v>629</v>
      </c>
      <c r="J377" s="446">
        <v>1</v>
      </c>
      <c r="K377" s="446">
        <v>13.5</v>
      </c>
      <c r="L377" s="447">
        <v>4.5</v>
      </c>
      <c r="M377" s="455">
        <f t="shared" si="105"/>
        <v>7.5</v>
      </c>
      <c r="N377" s="456">
        <f t="shared" si="106"/>
        <v>2.5</v>
      </c>
      <c r="O377" s="425">
        <v>60</v>
      </c>
      <c r="P377" s="450">
        <v>1.5</v>
      </c>
      <c r="Q377" s="451">
        <v>3</v>
      </c>
      <c r="R377" s="425">
        <v>0</v>
      </c>
      <c r="S377" s="450">
        <v>0</v>
      </c>
      <c r="T377" s="451">
        <v>0</v>
      </c>
      <c r="U377" s="473">
        <f t="shared" si="107"/>
        <v>33.75</v>
      </c>
      <c r="V377" s="453">
        <f t="shared" si="108"/>
        <v>33.75</v>
      </c>
      <c r="W377" s="451">
        <f t="shared" si="109"/>
        <v>0</v>
      </c>
      <c r="X377" s="474">
        <f t="shared" si="110"/>
        <v>33.75</v>
      </c>
      <c r="AC377" s="3"/>
    </row>
    <row r="378" spans="1:29" outlineLevel="2" x14ac:dyDescent="0.2">
      <c r="A378" s="443" t="s">
        <v>556</v>
      </c>
      <c r="B378" s="430" t="s">
        <v>9</v>
      </c>
      <c r="C378" s="430" t="s">
        <v>14</v>
      </c>
      <c r="D378" s="430" t="s">
        <v>460</v>
      </c>
      <c r="E378" s="430" t="s">
        <v>461</v>
      </c>
      <c r="F378" s="430" t="s">
        <v>462</v>
      </c>
      <c r="G378" s="472">
        <v>6</v>
      </c>
      <c r="H378" s="430" t="s">
        <v>13</v>
      </c>
      <c r="I378" s="430" t="s">
        <v>629</v>
      </c>
      <c r="J378" s="446">
        <v>1</v>
      </c>
      <c r="K378" s="446">
        <v>13.5</v>
      </c>
      <c r="L378" s="447">
        <v>4.5</v>
      </c>
      <c r="M378" s="455">
        <f t="shared" si="105"/>
        <v>7.5</v>
      </c>
      <c r="N378" s="456">
        <f t="shared" si="106"/>
        <v>2.5</v>
      </c>
      <c r="O378" s="425">
        <v>40</v>
      </c>
      <c r="P378" s="450">
        <v>1</v>
      </c>
      <c r="Q378" s="451">
        <v>2</v>
      </c>
      <c r="R378" s="425">
        <v>120</v>
      </c>
      <c r="S378" s="450">
        <v>2</v>
      </c>
      <c r="T378" s="451">
        <v>6</v>
      </c>
      <c r="U378" s="473">
        <f t="shared" si="107"/>
        <v>76.5</v>
      </c>
      <c r="V378" s="453">
        <f t="shared" si="108"/>
        <v>22.5</v>
      </c>
      <c r="W378" s="451">
        <f t="shared" si="109"/>
        <v>54</v>
      </c>
      <c r="X378" s="474">
        <f t="shared" si="110"/>
        <v>76.5</v>
      </c>
      <c r="AC378" s="3"/>
    </row>
    <row r="379" spans="1:29" outlineLevel="2" x14ac:dyDescent="0.2">
      <c r="A379" s="443" t="s">
        <v>556</v>
      </c>
      <c r="B379" s="430" t="s">
        <v>9</v>
      </c>
      <c r="C379" s="430" t="s">
        <v>8</v>
      </c>
      <c r="D379" s="430" t="s">
        <v>23</v>
      </c>
      <c r="E379" s="430" t="s">
        <v>5</v>
      </c>
      <c r="F379" s="430" t="s">
        <v>6</v>
      </c>
      <c r="G379" s="472">
        <v>24</v>
      </c>
      <c r="H379" s="430" t="s">
        <v>7</v>
      </c>
      <c r="I379" s="430" t="s">
        <v>623</v>
      </c>
      <c r="J379" s="446">
        <v>1</v>
      </c>
      <c r="K379" s="446">
        <f>$Z$14</f>
        <v>0.4</v>
      </c>
      <c r="L379" s="447">
        <v>0</v>
      </c>
      <c r="M379" s="455">
        <f t="shared" si="105"/>
        <v>5.5555555555555552E-2</v>
      </c>
      <c r="N379" s="456">
        <f t="shared" si="106"/>
        <v>0</v>
      </c>
      <c r="O379" s="425">
        <v>0</v>
      </c>
      <c r="P379" s="450">
        <f>O379</f>
        <v>0</v>
      </c>
      <c r="Q379" s="451">
        <v>0</v>
      </c>
      <c r="R379" s="425">
        <v>1</v>
      </c>
      <c r="S379" s="450">
        <f>R379</f>
        <v>1</v>
      </c>
      <c r="T379" s="451">
        <v>0</v>
      </c>
      <c r="U379" s="473">
        <f t="shared" si="107"/>
        <v>0.4</v>
      </c>
      <c r="V379" s="453">
        <f t="shared" si="108"/>
        <v>0</v>
      </c>
      <c r="W379" s="451">
        <f t="shared" si="109"/>
        <v>0.4</v>
      </c>
      <c r="X379" s="474">
        <f t="shared" si="110"/>
        <v>0.4</v>
      </c>
      <c r="AC379" s="3"/>
    </row>
    <row r="380" spans="1:29" outlineLevel="2" x14ac:dyDescent="0.2">
      <c r="A380" s="443" t="s">
        <v>556</v>
      </c>
      <c r="B380" s="430" t="s">
        <v>75</v>
      </c>
      <c r="C380" s="430" t="s">
        <v>8</v>
      </c>
      <c r="D380" s="430" t="s">
        <v>207</v>
      </c>
      <c r="E380" s="430" t="s">
        <v>5</v>
      </c>
      <c r="F380" s="430" t="s">
        <v>6</v>
      </c>
      <c r="G380" s="472">
        <v>24</v>
      </c>
      <c r="H380" s="430" t="s">
        <v>7</v>
      </c>
      <c r="I380" s="430" t="s">
        <v>623</v>
      </c>
      <c r="J380" s="446">
        <v>1</v>
      </c>
      <c r="K380" s="446">
        <f>$Z$14</f>
        <v>0.4</v>
      </c>
      <c r="L380" s="447">
        <v>0</v>
      </c>
      <c r="M380" s="455">
        <f t="shared" si="105"/>
        <v>5.5555555555555552E-2</v>
      </c>
      <c r="N380" s="456">
        <f t="shared" si="106"/>
        <v>0</v>
      </c>
      <c r="O380" s="425">
        <v>0</v>
      </c>
      <c r="P380" s="450">
        <f>O380</f>
        <v>0</v>
      </c>
      <c r="Q380" s="451">
        <v>0</v>
      </c>
      <c r="R380" s="425">
        <v>1</v>
      </c>
      <c r="S380" s="450">
        <f>R380</f>
        <v>1</v>
      </c>
      <c r="T380" s="451">
        <v>0</v>
      </c>
      <c r="U380" s="473">
        <f t="shared" si="107"/>
        <v>0.4</v>
      </c>
      <c r="V380" s="453">
        <f t="shared" si="108"/>
        <v>0</v>
      </c>
      <c r="W380" s="451">
        <f t="shared" si="109"/>
        <v>0.4</v>
      </c>
      <c r="X380" s="474">
        <f t="shared" si="110"/>
        <v>0.4</v>
      </c>
      <c r="AC380" s="3"/>
    </row>
    <row r="381" spans="1:29" outlineLevel="2" x14ac:dyDescent="0.2">
      <c r="A381" s="443" t="s">
        <v>556</v>
      </c>
      <c r="B381" s="430" t="s">
        <v>80</v>
      </c>
      <c r="C381" s="430" t="s">
        <v>8</v>
      </c>
      <c r="D381" s="430" t="s">
        <v>138</v>
      </c>
      <c r="E381" s="430" t="s">
        <v>5</v>
      </c>
      <c r="F381" s="430" t="s">
        <v>6</v>
      </c>
      <c r="G381" s="472">
        <v>24</v>
      </c>
      <c r="H381" s="430" t="s">
        <v>7</v>
      </c>
      <c r="I381" s="430" t="s">
        <v>623</v>
      </c>
      <c r="J381" s="446">
        <v>1</v>
      </c>
      <c r="K381" s="446">
        <f>$Z$14</f>
        <v>0.4</v>
      </c>
      <c r="L381" s="447">
        <v>0</v>
      </c>
      <c r="M381" s="455">
        <f t="shared" si="105"/>
        <v>5.5555555555555552E-2</v>
      </c>
      <c r="N381" s="456">
        <f t="shared" si="106"/>
        <v>0</v>
      </c>
      <c r="O381" s="425">
        <v>0</v>
      </c>
      <c r="P381" s="450">
        <f>O381</f>
        <v>0</v>
      </c>
      <c r="Q381" s="451">
        <v>0</v>
      </c>
      <c r="R381" s="425">
        <v>1</v>
      </c>
      <c r="S381" s="450">
        <f>R381</f>
        <v>1</v>
      </c>
      <c r="T381" s="451">
        <v>0</v>
      </c>
      <c r="U381" s="473">
        <f t="shared" si="107"/>
        <v>0.4</v>
      </c>
      <c r="V381" s="453">
        <f t="shared" si="108"/>
        <v>0</v>
      </c>
      <c r="W381" s="451">
        <f t="shared" si="109"/>
        <v>0.4</v>
      </c>
      <c r="X381" s="474">
        <f t="shared" si="110"/>
        <v>0.4</v>
      </c>
      <c r="AC381" s="3"/>
    </row>
    <row r="382" spans="1:29" outlineLevel="2" x14ac:dyDescent="0.2">
      <c r="A382" s="443" t="s">
        <v>556</v>
      </c>
      <c r="B382" s="430" t="s">
        <v>24</v>
      </c>
      <c r="C382" s="430" t="s">
        <v>8</v>
      </c>
      <c r="D382" s="430" t="s">
        <v>25</v>
      </c>
      <c r="E382" s="430" t="s">
        <v>26</v>
      </c>
      <c r="F382" s="430" t="s">
        <v>27</v>
      </c>
      <c r="G382" s="472">
        <v>6</v>
      </c>
      <c r="H382" s="430" t="s">
        <v>28</v>
      </c>
      <c r="I382" s="430" t="s">
        <v>630</v>
      </c>
      <c r="J382" s="446">
        <v>0.1429</v>
      </c>
      <c r="K382" s="446">
        <f>21*J382</f>
        <v>3.0009000000000001</v>
      </c>
      <c r="L382" s="447">
        <v>3</v>
      </c>
      <c r="M382" s="455">
        <f t="shared" si="105"/>
        <v>1.6671666666666667</v>
      </c>
      <c r="N382" s="456">
        <f t="shared" si="106"/>
        <v>1.6666666666666667</v>
      </c>
      <c r="O382" s="425">
        <v>0</v>
      </c>
      <c r="P382" s="450">
        <v>0</v>
      </c>
      <c r="Q382" s="451">
        <v>0</v>
      </c>
      <c r="R382" s="425">
        <v>30</v>
      </c>
      <c r="S382" s="450">
        <v>1</v>
      </c>
      <c r="T382" s="451">
        <v>1</v>
      </c>
      <c r="U382" s="473">
        <f t="shared" si="107"/>
        <v>6.0008999999999997</v>
      </c>
      <c r="V382" s="453">
        <f t="shared" si="108"/>
        <v>0</v>
      </c>
      <c r="W382" s="451">
        <f t="shared" si="109"/>
        <v>6.0008999999999997</v>
      </c>
      <c r="X382" s="474">
        <f t="shared" si="110"/>
        <v>6.0008999999999997</v>
      </c>
      <c r="AC382" s="3"/>
    </row>
    <row r="383" spans="1:29" outlineLevel="2" x14ac:dyDescent="0.2">
      <c r="A383" s="443" t="s">
        <v>556</v>
      </c>
      <c r="B383" s="430" t="s">
        <v>34</v>
      </c>
      <c r="C383" s="430" t="s">
        <v>18</v>
      </c>
      <c r="D383" s="430" t="s">
        <v>463</v>
      </c>
      <c r="E383" s="430" t="s">
        <v>458</v>
      </c>
      <c r="F383" s="430" t="s">
        <v>459</v>
      </c>
      <c r="G383" s="472">
        <v>6</v>
      </c>
      <c r="H383" s="430" t="s">
        <v>42</v>
      </c>
      <c r="I383" s="430" t="s">
        <v>629</v>
      </c>
      <c r="J383" s="446">
        <v>1</v>
      </c>
      <c r="K383" s="446">
        <v>13.5</v>
      </c>
      <c r="L383" s="447">
        <v>4.5</v>
      </c>
      <c r="M383" s="455">
        <f t="shared" si="105"/>
        <v>7.5</v>
      </c>
      <c r="N383" s="456">
        <f t="shared" si="106"/>
        <v>2.5</v>
      </c>
      <c r="O383" s="425">
        <v>60</v>
      </c>
      <c r="P383" s="450">
        <v>1</v>
      </c>
      <c r="Q383" s="451">
        <v>3</v>
      </c>
      <c r="R383" s="425">
        <v>0</v>
      </c>
      <c r="S383" s="450">
        <v>0</v>
      </c>
      <c r="T383" s="451">
        <v>0</v>
      </c>
      <c r="U383" s="473">
        <f t="shared" si="107"/>
        <v>27</v>
      </c>
      <c r="V383" s="453">
        <f t="shared" si="108"/>
        <v>27</v>
      </c>
      <c r="W383" s="451">
        <f t="shared" si="109"/>
        <v>0</v>
      </c>
      <c r="X383" s="474">
        <f t="shared" si="110"/>
        <v>27</v>
      </c>
      <c r="AC383" s="3"/>
    </row>
    <row r="384" spans="1:29" outlineLevel="2" x14ac:dyDescent="0.2">
      <c r="A384" s="443" t="s">
        <v>556</v>
      </c>
      <c r="B384" s="430" t="s">
        <v>34</v>
      </c>
      <c r="C384" s="430" t="s">
        <v>43</v>
      </c>
      <c r="D384" s="430" t="s">
        <v>464</v>
      </c>
      <c r="E384" s="430" t="s">
        <v>449</v>
      </c>
      <c r="F384" s="430" t="s">
        <v>450</v>
      </c>
      <c r="G384" s="472">
        <v>7.5</v>
      </c>
      <c r="H384" s="430" t="s">
        <v>42</v>
      </c>
      <c r="I384" s="430" t="s">
        <v>629</v>
      </c>
      <c r="J384" s="446">
        <v>1</v>
      </c>
      <c r="K384" s="446">
        <v>22.5</v>
      </c>
      <c r="L384" s="447">
        <v>0</v>
      </c>
      <c r="M384" s="455">
        <f t="shared" si="105"/>
        <v>10</v>
      </c>
      <c r="N384" s="456">
        <f t="shared" si="106"/>
        <v>0</v>
      </c>
      <c r="O384" s="425">
        <v>70</v>
      </c>
      <c r="P384" s="450">
        <v>1</v>
      </c>
      <c r="Q384" s="451">
        <v>0</v>
      </c>
      <c r="R384" s="425">
        <v>20</v>
      </c>
      <c r="S384" s="450">
        <v>1</v>
      </c>
      <c r="T384" s="451">
        <v>0</v>
      </c>
      <c r="U384" s="473">
        <f t="shared" si="107"/>
        <v>45</v>
      </c>
      <c r="V384" s="453">
        <f t="shared" si="108"/>
        <v>22.5</v>
      </c>
      <c r="W384" s="451">
        <f t="shared" si="109"/>
        <v>22.5</v>
      </c>
      <c r="X384" s="474">
        <f t="shared" si="110"/>
        <v>45</v>
      </c>
      <c r="AC384" s="3"/>
    </row>
    <row r="385" spans="1:29" outlineLevel="2" x14ac:dyDescent="0.2">
      <c r="A385" s="443" t="s">
        <v>556</v>
      </c>
      <c r="B385" s="430" t="s">
        <v>34</v>
      </c>
      <c r="C385" s="430" t="s">
        <v>43</v>
      </c>
      <c r="D385" s="430" t="s">
        <v>464</v>
      </c>
      <c r="E385" s="430" t="s">
        <v>449</v>
      </c>
      <c r="F385" s="430" t="s">
        <v>554</v>
      </c>
      <c r="G385" s="472">
        <v>7.5</v>
      </c>
      <c r="H385" s="430" t="s">
        <v>42</v>
      </c>
      <c r="I385" s="430" t="s">
        <v>629</v>
      </c>
      <c r="J385" s="446">
        <v>1</v>
      </c>
      <c r="K385" s="446">
        <v>0</v>
      </c>
      <c r="L385" s="447">
        <v>2.25</v>
      </c>
      <c r="M385" s="455">
        <f t="shared" si="105"/>
        <v>0</v>
      </c>
      <c r="N385" s="456">
        <f t="shared" si="106"/>
        <v>1</v>
      </c>
      <c r="O385" s="425">
        <v>10</v>
      </c>
      <c r="P385" s="450">
        <v>0</v>
      </c>
      <c r="Q385" s="451">
        <v>1</v>
      </c>
      <c r="R385" s="425">
        <v>0</v>
      </c>
      <c r="S385" s="450">
        <v>0</v>
      </c>
      <c r="T385" s="451">
        <v>0</v>
      </c>
      <c r="U385" s="473">
        <f t="shared" si="107"/>
        <v>2.25</v>
      </c>
      <c r="V385" s="453">
        <f t="shared" si="108"/>
        <v>2.25</v>
      </c>
      <c r="W385" s="451">
        <f t="shared" si="109"/>
        <v>0</v>
      </c>
      <c r="X385" s="474">
        <f t="shared" si="110"/>
        <v>2.25</v>
      </c>
      <c r="AC385" s="3"/>
    </row>
    <row r="386" spans="1:29" outlineLevel="2" x14ac:dyDescent="0.2">
      <c r="A386" s="443" t="s">
        <v>556</v>
      </c>
      <c r="B386" s="430" t="s">
        <v>34</v>
      </c>
      <c r="C386" s="430" t="s">
        <v>14</v>
      </c>
      <c r="D386" s="430" t="s">
        <v>465</v>
      </c>
      <c r="E386" s="430" t="s">
        <v>466</v>
      </c>
      <c r="F386" s="430" t="s">
        <v>467</v>
      </c>
      <c r="G386" s="472">
        <v>7.5</v>
      </c>
      <c r="H386" s="430" t="s">
        <v>42</v>
      </c>
      <c r="I386" s="430" t="s">
        <v>629</v>
      </c>
      <c r="J386" s="446">
        <v>1</v>
      </c>
      <c r="K386" s="446">
        <v>18</v>
      </c>
      <c r="L386" s="447">
        <v>4.5</v>
      </c>
      <c r="M386" s="455">
        <f t="shared" si="105"/>
        <v>8</v>
      </c>
      <c r="N386" s="456">
        <f t="shared" si="106"/>
        <v>2</v>
      </c>
      <c r="O386" s="425">
        <v>20</v>
      </c>
      <c r="P386" s="450">
        <v>1</v>
      </c>
      <c r="Q386" s="451">
        <v>1</v>
      </c>
      <c r="R386" s="425">
        <v>60</v>
      </c>
      <c r="S386" s="450">
        <v>1</v>
      </c>
      <c r="T386" s="451">
        <v>3</v>
      </c>
      <c r="U386" s="473">
        <f t="shared" si="107"/>
        <v>54</v>
      </c>
      <c r="V386" s="453">
        <f t="shared" si="108"/>
        <v>22.5</v>
      </c>
      <c r="W386" s="451">
        <f t="shared" si="109"/>
        <v>31.5</v>
      </c>
      <c r="X386" s="474">
        <f t="shared" si="110"/>
        <v>54</v>
      </c>
      <c r="AC386" s="3"/>
    </row>
    <row r="387" spans="1:29" ht="14.25" outlineLevel="2" x14ac:dyDescent="0.2">
      <c r="A387" s="443" t="s">
        <v>556</v>
      </c>
      <c r="B387" s="430" t="s">
        <v>34</v>
      </c>
      <c r="C387" s="430" t="s">
        <v>14</v>
      </c>
      <c r="D387" s="430" t="s">
        <v>468</v>
      </c>
      <c r="E387" s="430" t="s">
        <v>469</v>
      </c>
      <c r="F387" s="430" t="s">
        <v>470</v>
      </c>
      <c r="G387" s="472">
        <v>7.5</v>
      </c>
      <c r="H387" s="430" t="s">
        <v>42</v>
      </c>
      <c r="I387" s="430" t="s">
        <v>629</v>
      </c>
      <c r="J387" s="446">
        <v>1</v>
      </c>
      <c r="K387" s="446">
        <v>18</v>
      </c>
      <c r="L387" s="447">
        <v>4.5</v>
      </c>
      <c r="M387" s="455">
        <f t="shared" si="105"/>
        <v>8</v>
      </c>
      <c r="N387" s="456">
        <f t="shared" si="106"/>
        <v>2</v>
      </c>
      <c r="O387" s="425">
        <v>20</v>
      </c>
      <c r="P387" s="450">
        <v>1</v>
      </c>
      <c r="Q387" s="451">
        <v>1</v>
      </c>
      <c r="R387" s="425">
        <v>60</v>
      </c>
      <c r="S387" s="450">
        <v>1</v>
      </c>
      <c r="T387" s="451">
        <v>3</v>
      </c>
      <c r="U387" s="473">
        <f t="shared" si="107"/>
        <v>54</v>
      </c>
      <c r="V387" s="453">
        <f t="shared" si="108"/>
        <v>22.5</v>
      </c>
      <c r="W387" s="451">
        <f t="shared" si="109"/>
        <v>31.5</v>
      </c>
      <c r="X387" s="474">
        <f t="shared" si="110"/>
        <v>54</v>
      </c>
      <c r="Y387" s="111"/>
      <c r="AC387" s="3"/>
    </row>
    <row r="388" spans="1:29" ht="15" outlineLevel="2" x14ac:dyDescent="0.25">
      <c r="A388" s="443" t="s">
        <v>556</v>
      </c>
      <c r="B388" s="430" t="s">
        <v>70</v>
      </c>
      <c r="C388" s="430" t="s">
        <v>43</v>
      </c>
      <c r="D388" s="430" t="s">
        <v>471</v>
      </c>
      <c r="E388" s="430" t="s">
        <v>51</v>
      </c>
      <c r="F388" s="430" t="s">
        <v>472</v>
      </c>
      <c r="G388" s="472">
        <v>5</v>
      </c>
      <c r="H388" s="430" t="s">
        <v>151</v>
      </c>
      <c r="I388" s="430" t="s">
        <v>629</v>
      </c>
      <c r="J388" s="446">
        <v>1</v>
      </c>
      <c r="K388" s="446">
        <v>6.75</v>
      </c>
      <c r="L388" s="447">
        <v>6.75</v>
      </c>
      <c r="M388" s="455">
        <f t="shared" si="105"/>
        <v>4.5</v>
      </c>
      <c r="N388" s="456">
        <f t="shared" si="106"/>
        <v>4.5</v>
      </c>
      <c r="O388" s="425">
        <v>20</v>
      </c>
      <c r="P388" s="450">
        <v>1</v>
      </c>
      <c r="Q388" s="451">
        <v>2</v>
      </c>
      <c r="R388" s="425">
        <v>0</v>
      </c>
      <c r="S388" s="450">
        <v>0</v>
      </c>
      <c r="T388" s="451">
        <v>0</v>
      </c>
      <c r="U388" s="473">
        <f t="shared" si="107"/>
        <v>20.25</v>
      </c>
      <c r="V388" s="453">
        <f t="shared" si="108"/>
        <v>20.25</v>
      </c>
      <c r="W388" s="451">
        <f t="shared" si="109"/>
        <v>0</v>
      </c>
      <c r="X388" s="474">
        <f t="shared" si="110"/>
        <v>20.25</v>
      </c>
      <c r="Y388" s="112"/>
      <c r="AC388" s="3"/>
    </row>
    <row r="389" spans="1:29" ht="15" outlineLevel="2" x14ac:dyDescent="0.25">
      <c r="A389" s="443" t="s">
        <v>556</v>
      </c>
      <c r="B389" s="430" t="s">
        <v>9</v>
      </c>
      <c r="C389" s="430" t="s">
        <v>8</v>
      </c>
      <c r="D389" s="430" t="s">
        <v>29</v>
      </c>
      <c r="E389" s="430" t="s">
        <v>30</v>
      </c>
      <c r="F389" s="430" t="s">
        <v>31</v>
      </c>
      <c r="G389" s="472">
        <v>12</v>
      </c>
      <c r="H389" s="430" t="s">
        <v>32</v>
      </c>
      <c r="I389" s="430" t="s">
        <v>630</v>
      </c>
      <c r="J389" s="446">
        <v>1</v>
      </c>
      <c r="K389" s="446">
        <f>$Z$15</f>
        <v>0.06</v>
      </c>
      <c r="L389" s="447">
        <v>0</v>
      </c>
      <c r="M389" s="455">
        <f t="shared" si="105"/>
        <v>1.6666666666666666E-2</v>
      </c>
      <c r="N389" s="456">
        <f t="shared" si="106"/>
        <v>0</v>
      </c>
      <c r="O389" s="425">
        <v>0</v>
      </c>
      <c r="P389" s="450">
        <f>O389</f>
        <v>0</v>
      </c>
      <c r="Q389" s="451">
        <v>0</v>
      </c>
      <c r="R389" s="425">
        <v>1</v>
      </c>
      <c r="S389" s="450">
        <f>R389</f>
        <v>1</v>
      </c>
      <c r="T389" s="451">
        <v>0</v>
      </c>
      <c r="U389" s="473">
        <f t="shared" si="107"/>
        <v>0.06</v>
      </c>
      <c r="V389" s="453">
        <f t="shared" si="108"/>
        <v>0</v>
      </c>
      <c r="W389" s="451">
        <f t="shared" si="109"/>
        <v>0.06</v>
      </c>
      <c r="X389" s="474">
        <f t="shared" si="110"/>
        <v>0.06</v>
      </c>
      <c r="Y389" s="113"/>
      <c r="AC389" s="3"/>
    </row>
    <row r="390" spans="1:29" ht="15" outlineLevel="2" x14ac:dyDescent="0.25">
      <c r="A390" s="443" t="s">
        <v>556</v>
      </c>
      <c r="B390" s="430" t="s">
        <v>3</v>
      </c>
      <c r="C390" s="430" t="s">
        <v>8</v>
      </c>
      <c r="D390" s="430" t="s">
        <v>29</v>
      </c>
      <c r="E390" s="430" t="s">
        <v>30</v>
      </c>
      <c r="F390" s="430" t="s">
        <v>31</v>
      </c>
      <c r="G390" s="472">
        <v>12</v>
      </c>
      <c r="H390" s="430" t="s">
        <v>32</v>
      </c>
      <c r="I390" s="430" t="s">
        <v>630</v>
      </c>
      <c r="J390" s="446">
        <v>1</v>
      </c>
      <c r="K390" s="446">
        <f>$Z$15</f>
        <v>0.06</v>
      </c>
      <c r="L390" s="447">
        <v>0</v>
      </c>
      <c r="M390" s="455">
        <f t="shared" si="105"/>
        <v>1.6666666666666666E-2</v>
      </c>
      <c r="N390" s="456">
        <f t="shared" si="106"/>
        <v>0</v>
      </c>
      <c r="O390" s="425">
        <v>0</v>
      </c>
      <c r="P390" s="450">
        <f>O390</f>
        <v>0</v>
      </c>
      <c r="Q390" s="451">
        <v>0</v>
      </c>
      <c r="R390" s="425">
        <v>1</v>
      </c>
      <c r="S390" s="450">
        <f>R390</f>
        <v>1</v>
      </c>
      <c r="T390" s="451">
        <v>0</v>
      </c>
      <c r="U390" s="473">
        <f t="shared" si="107"/>
        <v>0.06</v>
      </c>
      <c r="V390" s="453">
        <f t="shared" si="108"/>
        <v>0</v>
      </c>
      <c r="W390" s="451">
        <f t="shared" si="109"/>
        <v>0.06</v>
      </c>
      <c r="X390" s="474">
        <f t="shared" si="110"/>
        <v>0.06</v>
      </c>
      <c r="Y390" s="162"/>
      <c r="AC390" s="3"/>
    </row>
    <row r="391" spans="1:29" ht="15" outlineLevel="1" x14ac:dyDescent="0.25">
      <c r="A391" s="443" t="s">
        <v>601</v>
      </c>
      <c r="B391" s="430"/>
      <c r="C391" s="430"/>
      <c r="D391" s="430"/>
      <c r="E391" s="430"/>
      <c r="F391" s="430"/>
      <c r="G391" s="472"/>
      <c r="H391" s="430"/>
      <c r="I391" s="430"/>
      <c r="J391" s="446"/>
      <c r="K391" s="446"/>
      <c r="L391" s="447"/>
      <c r="M391" s="455"/>
      <c r="N391" s="456"/>
      <c r="O391" s="425"/>
      <c r="P391" s="450"/>
      <c r="Q391" s="451"/>
      <c r="R391" s="425"/>
      <c r="S391" s="450"/>
      <c r="T391" s="451"/>
      <c r="U391" s="473"/>
      <c r="V391" s="453"/>
      <c r="W391" s="451"/>
      <c r="X391" s="474">
        <f>SUBTOTAL(9,X355:X390)</f>
        <v>770.87089999999989</v>
      </c>
      <c r="Y391" s="162"/>
      <c r="AC391" s="3"/>
    </row>
    <row r="392" spans="1:29" outlineLevel="2" x14ac:dyDescent="0.2">
      <c r="A392" s="443" t="s">
        <v>586</v>
      </c>
      <c r="B392" s="430" t="s">
        <v>9</v>
      </c>
      <c r="C392" s="430" t="s">
        <v>98</v>
      </c>
      <c r="D392" s="430" t="s">
        <v>418</v>
      </c>
      <c r="E392" s="430" t="s">
        <v>419</v>
      </c>
      <c r="F392" s="430" t="s">
        <v>420</v>
      </c>
      <c r="G392" s="472">
        <v>6</v>
      </c>
      <c r="H392" s="430" t="s">
        <v>32</v>
      </c>
      <c r="I392" s="430" t="s">
        <v>630</v>
      </c>
      <c r="J392" s="446">
        <v>1</v>
      </c>
      <c r="K392" s="446">
        <f>(9+$Z$18)*J392</f>
        <v>13.5</v>
      </c>
      <c r="L392" s="447">
        <v>4.5</v>
      </c>
      <c r="M392" s="455">
        <f t="shared" ref="M392:M408" si="111">K392*10/3/G392</f>
        <v>7.5</v>
      </c>
      <c r="N392" s="456">
        <f t="shared" ref="N392:N408" si="112">L392*10/3/G392</f>
        <v>2.5</v>
      </c>
      <c r="O392" s="425">
        <v>16</v>
      </c>
      <c r="P392" s="450">
        <v>0.4</v>
      </c>
      <c r="Q392" s="451">
        <v>0.8</v>
      </c>
      <c r="R392" s="425">
        <v>0</v>
      </c>
      <c r="S392" s="450">
        <v>0</v>
      </c>
      <c r="T392" s="451">
        <v>0</v>
      </c>
      <c r="U392" s="473">
        <f t="shared" ref="U392:U408" si="113">K392*(P392+S392)+L392*(Q392+T392)</f>
        <v>9</v>
      </c>
      <c r="V392" s="453">
        <f t="shared" ref="V392:V408" si="114">K392*P392+L392*Q392</f>
        <v>9</v>
      </c>
      <c r="W392" s="451">
        <f t="shared" ref="W392:W408" si="115">K392*S392+L392*T392</f>
        <v>0</v>
      </c>
      <c r="X392" s="474">
        <f t="shared" ref="X392:X408" si="116">U392</f>
        <v>9</v>
      </c>
      <c r="AC392" s="3"/>
    </row>
    <row r="393" spans="1:29" outlineLevel="2" x14ac:dyDescent="0.2">
      <c r="A393" s="443" t="s">
        <v>586</v>
      </c>
      <c r="B393" s="430" t="s">
        <v>75</v>
      </c>
      <c r="C393" s="430" t="s">
        <v>98</v>
      </c>
      <c r="D393" s="430" t="s">
        <v>418</v>
      </c>
      <c r="E393" s="430" t="s">
        <v>419</v>
      </c>
      <c r="F393" s="430" t="s">
        <v>420</v>
      </c>
      <c r="G393" s="472">
        <v>6</v>
      </c>
      <c r="H393" s="430" t="s">
        <v>32</v>
      </c>
      <c r="I393" s="430" t="s">
        <v>630</v>
      </c>
      <c r="J393" s="446">
        <v>1</v>
      </c>
      <c r="K393" s="446">
        <f>(9+$Z$18)*J393</f>
        <v>13.5</v>
      </c>
      <c r="L393" s="447">
        <v>4.5</v>
      </c>
      <c r="M393" s="455">
        <f t="shared" si="111"/>
        <v>7.5</v>
      </c>
      <c r="N393" s="456">
        <f t="shared" si="112"/>
        <v>2.5</v>
      </c>
      <c r="O393" s="425">
        <v>16</v>
      </c>
      <c r="P393" s="450">
        <v>0.4</v>
      </c>
      <c r="Q393" s="451">
        <v>0.8</v>
      </c>
      <c r="R393" s="425">
        <v>0</v>
      </c>
      <c r="S393" s="450">
        <v>0</v>
      </c>
      <c r="T393" s="451">
        <v>0</v>
      </c>
      <c r="U393" s="473">
        <f t="shared" si="113"/>
        <v>9</v>
      </c>
      <c r="V393" s="453">
        <f t="shared" si="114"/>
        <v>9</v>
      </c>
      <c r="W393" s="451">
        <f t="shared" si="115"/>
        <v>0</v>
      </c>
      <c r="X393" s="474">
        <f t="shared" si="116"/>
        <v>9</v>
      </c>
      <c r="AC393" s="3"/>
    </row>
    <row r="394" spans="1:29" outlineLevel="2" x14ac:dyDescent="0.2">
      <c r="A394" s="443" t="s">
        <v>586</v>
      </c>
      <c r="B394" s="430" t="s">
        <v>34</v>
      </c>
      <c r="C394" s="430" t="s">
        <v>98</v>
      </c>
      <c r="D394" s="430" t="s">
        <v>418</v>
      </c>
      <c r="E394" s="430" t="s">
        <v>419</v>
      </c>
      <c r="F394" s="430" t="s">
        <v>420</v>
      </c>
      <c r="G394" s="472">
        <v>6</v>
      </c>
      <c r="H394" s="430" t="s">
        <v>32</v>
      </c>
      <c r="I394" s="430" t="s">
        <v>630</v>
      </c>
      <c r="J394" s="446">
        <v>1</v>
      </c>
      <c r="K394" s="446">
        <f>(9+$Z$18)*J394</f>
        <v>13.5</v>
      </c>
      <c r="L394" s="447">
        <v>4.5</v>
      </c>
      <c r="M394" s="455">
        <f t="shared" si="111"/>
        <v>7.5</v>
      </c>
      <c r="N394" s="456">
        <f t="shared" si="112"/>
        <v>2.5</v>
      </c>
      <c r="O394" s="425">
        <v>16</v>
      </c>
      <c r="P394" s="450">
        <v>0.4</v>
      </c>
      <c r="Q394" s="451">
        <v>0.8</v>
      </c>
      <c r="R394" s="425">
        <v>0</v>
      </c>
      <c r="S394" s="450">
        <v>0</v>
      </c>
      <c r="T394" s="451">
        <v>0</v>
      </c>
      <c r="U394" s="473">
        <f t="shared" si="113"/>
        <v>9</v>
      </c>
      <c r="V394" s="453">
        <f t="shared" si="114"/>
        <v>9</v>
      </c>
      <c r="W394" s="451">
        <f t="shared" si="115"/>
        <v>0</v>
      </c>
      <c r="X394" s="474">
        <f t="shared" si="116"/>
        <v>9</v>
      </c>
      <c r="AC394" s="3"/>
    </row>
    <row r="395" spans="1:29" outlineLevel="2" x14ac:dyDescent="0.2">
      <c r="A395" s="443" t="s">
        <v>586</v>
      </c>
      <c r="B395" s="430" t="s">
        <v>80</v>
      </c>
      <c r="C395" s="430" t="s">
        <v>98</v>
      </c>
      <c r="D395" s="430" t="s">
        <v>418</v>
      </c>
      <c r="E395" s="430" t="s">
        <v>419</v>
      </c>
      <c r="F395" s="430" t="s">
        <v>420</v>
      </c>
      <c r="G395" s="472">
        <v>6</v>
      </c>
      <c r="H395" s="430" t="s">
        <v>32</v>
      </c>
      <c r="I395" s="430" t="s">
        <v>630</v>
      </c>
      <c r="J395" s="446">
        <v>1</v>
      </c>
      <c r="K395" s="446">
        <f>(9+$Z$18)*J395</f>
        <v>13.5</v>
      </c>
      <c r="L395" s="447">
        <v>4.5</v>
      </c>
      <c r="M395" s="455">
        <f t="shared" si="111"/>
        <v>7.5</v>
      </c>
      <c r="N395" s="456">
        <f t="shared" si="112"/>
        <v>2.5</v>
      </c>
      <c r="O395" s="425">
        <v>16</v>
      </c>
      <c r="P395" s="450">
        <v>0.4</v>
      </c>
      <c r="Q395" s="451">
        <v>0.8</v>
      </c>
      <c r="R395" s="425">
        <v>0</v>
      </c>
      <c r="S395" s="450">
        <v>0</v>
      </c>
      <c r="T395" s="451">
        <v>0</v>
      </c>
      <c r="U395" s="473">
        <f t="shared" si="113"/>
        <v>9</v>
      </c>
      <c r="V395" s="453">
        <f t="shared" si="114"/>
        <v>9</v>
      </c>
      <c r="W395" s="451">
        <f t="shared" si="115"/>
        <v>0</v>
      </c>
      <c r="X395" s="474">
        <f t="shared" si="116"/>
        <v>9</v>
      </c>
      <c r="AC395" s="3"/>
    </row>
    <row r="396" spans="1:29" outlineLevel="2" x14ac:dyDescent="0.2">
      <c r="A396" s="443" t="s">
        <v>586</v>
      </c>
      <c r="B396" s="430" t="s">
        <v>3</v>
      </c>
      <c r="C396" s="430" t="s">
        <v>98</v>
      </c>
      <c r="D396" s="430" t="s">
        <v>418</v>
      </c>
      <c r="E396" s="430" t="s">
        <v>419</v>
      </c>
      <c r="F396" s="430" t="s">
        <v>420</v>
      </c>
      <c r="G396" s="472">
        <v>6</v>
      </c>
      <c r="H396" s="430" t="s">
        <v>32</v>
      </c>
      <c r="I396" s="430" t="s">
        <v>630</v>
      </c>
      <c r="J396" s="446">
        <v>1</v>
      </c>
      <c r="K396" s="446">
        <f>(9+$Z$18)*J396</f>
        <v>13.5</v>
      </c>
      <c r="L396" s="447">
        <v>4.5</v>
      </c>
      <c r="M396" s="455">
        <f t="shared" si="111"/>
        <v>7.5</v>
      </c>
      <c r="N396" s="456">
        <f t="shared" si="112"/>
        <v>2.5</v>
      </c>
      <c r="O396" s="425">
        <v>16</v>
      </c>
      <c r="P396" s="450">
        <v>0.4</v>
      </c>
      <c r="Q396" s="451">
        <v>0.8</v>
      </c>
      <c r="R396" s="425">
        <v>0</v>
      </c>
      <c r="S396" s="450">
        <v>0</v>
      </c>
      <c r="T396" s="451">
        <v>0</v>
      </c>
      <c r="U396" s="473">
        <f t="shared" si="113"/>
        <v>9</v>
      </c>
      <c r="V396" s="453">
        <f t="shared" si="114"/>
        <v>9</v>
      </c>
      <c r="W396" s="451">
        <f t="shared" si="115"/>
        <v>0</v>
      </c>
      <c r="X396" s="474">
        <f t="shared" si="116"/>
        <v>9</v>
      </c>
      <c r="AC396" s="3"/>
    </row>
    <row r="397" spans="1:29" outlineLevel="2" x14ac:dyDescent="0.2">
      <c r="A397" s="443" t="s">
        <v>586</v>
      </c>
      <c r="B397" s="430" t="s">
        <v>9</v>
      </c>
      <c r="C397" s="430" t="s">
        <v>98</v>
      </c>
      <c r="D397" s="430" t="s">
        <v>421</v>
      </c>
      <c r="E397" s="430" t="s">
        <v>422</v>
      </c>
      <c r="F397" s="430" t="s">
        <v>423</v>
      </c>
      <c r="G397" s="472">
        <v>6</v>
      </c>
      <c r="H397" s="430" t="s">
        <v>32</v>
      </c>
      <c r="I397" s="430" t="s">
        <v>630</v>
      </c>
      <c r="J397" s="446">
        <v>1</v>
      </c>
      <c r="K397" s="446">
        <v>0</v>
      </c>
      <c r="L397" s="447">
        <f>13.5+$Z$18</f>
        <v>18</v>
      </c>
      <c r="M397" s="455">
        <f t="shared" si="111"/>
        <v>0</v>
      </c>
      <c r="N397" s="456">
        <f t="shared" si="112"/>
        <v>10</v>
      </c>
      <c r="O397" s="425">
        <v>8</v>
      </c>
      <c r="P397" s="450">
        <v>0</v>
      </c>
      <c r="Q397" s="451">
        <v>0.4</v>
      </c>
      <c r="R397" s="425">
        <v>0</v>
      </c>
      <c r="S397" s="450">
        <v>0</v>
      </c>
      <c r="T397" s="451">
        <v>0</v>
      </c>
      <c r="U397" s="473">
        <f t="shared" si="113"/>
        <v>7.2</v>
      </c>
      <c r="V397" s="453">
        <f t="shared" si="114"/>
        <v>7.2</v>
      </c>
      <c r="W397" s="451">
        <f t="shared" si="115"/>
        <v>0</v>
      </c>
      <c r="X397" s="474">
        <f t="shared" si="116"/>
        <v>7.2</v>
      </c>
      <c r="AC397" s="3"/>
    </row>
    <row r="398" spans="1:29" outlineLevel="2" x14ac:dyDescent="0.2">
      <c r="A398" s="443" t="s">
        <v>586</v>
      </c>
      <c r="B398" s="430" t="s">
        <v>75</v>
      </c>
      <c r="C398" s="430" t="s">
        <v>98</v>
      </c>
      <c r="D398" s="430" t="s">
        <v>421</v>
      </c>
      <c r="E398" s="430" t="s">
        <v>422</v>
      </c>
      <c r="F398" s="430" t="s">
        <v>423</v>
      </c>
      <c r="G398" s="472">
        <v>6</v>
      </c>
      <c r="H398" s="430" t="s">
        <v>32</v>
      </c>
      <c r="I398" s="430" t="s">
        <v>630</v>
      </c>
      <c r="J398" s="446">
        <v>1</v>
      </c>
      <c r="K398" s="446">
        <v>0</v>
      </c>
      <c r="L398" s="447">
        <f>13.5+$Z$18</f>
        <v>18</v>
      </c>
      <c r="M398" s="455">
        <f t="shared" si="111"/>
        <v>0</v>
      </c>
      <c r="N398" s="456">
        <f t="shared" si="112"/>
        <v>10</v>
      </c>
      <c r="O398" s="425">
        <v>8</v>
      </c>
      <c r="P398" s="450">
        <v>0</v>
      </c>
      <c r="Q398" s="451">
        <v>0.4</v>
      </c>
      <c r="R398" s="425">
        <v>0</v>
      </c>
      <c r="S398" s="450">
        <v>0</v>
      </c>
      <c r="T398" s="451">
        <v>0</v>
      </c>
      <c r="U398" s="473">
        <f t="shared" si="113"/>
        <v>7.2</v>
      </c>
      <c r="V398" s="453">
        <f t="shared" si="114"/>
        <v>7.2</v>
      </c>
      <c r="W398" s="451">
        <f t="shared" si="115"/>
        <v>0</v>
      </c>
      <c r="X398" s="474">
        <f t="shared" si="116"/>
        <v>7.2</v>
      </c>
      <c r="AC398" s="3"/>
    </row>
    <row r="399" spans="1:29" outlineLevel="2" x14ac:dyDescent="0.2">
      <c r="A399" s="443" t="s">
        <v>586</v>
      </c>
      <c r="B399" s="430" t="s">
        <v>34</v>
      </c>
      <c r="C399" s="430" t="s">
        <v>98</v>
      </c>
      <c r="D399" s="430" t="s">
        <v>421</v>
      </c>
      <c r="E399" s="430" t="s">
        <v>422</v>
      </c>
      <c r="F399" s="430" t="s">
        <v>423</v>
      </c>
      <c r="G399" s="472">
        <v>6</v>
      </c>
      <c r="H399" s="430" t="s">
        <v>32</v>
      </c>
      <c r="I399" s="430" t="s">
        <v>630</v>
      </c>
      <c r="J399" s="446">
        <v>1</v>
      </c>
      <c r="K399" s="446">
        <v>0</v>
      </c>
      <c r="L399" s="447">
        <f>13.5+$Z$18</f>
        <v>18</v>
      </c>
      <c r="M399" s="455">
        <f t="shared" si="111"/>
        <v>0</v>
      </c>
      <c r="N399" s="456">
        <f t="shared" si="112"/>
        <v>10</v>
      </c>
      <c r="O399" s="425">
        <v>8</v>
      </c>
      <c r="P399" s="450">
        <v>0</v>
      </c>
      <c r="Q399" s="451">
        <v>0.4</v>
      </c>
      <c r="R399" s="425">
        <v>0</v>
      </c>
      <c r="S399" s="450">
        <v>0</v>
      </c>
      <c r="T399" s="451">
        <v>0</v>
      </c>
      <c r="U399" s="473">
        <f t="shared" si="113"/>
        <v>7.2</v>
      </c>
      <c r="V399" s="453">
        <f t="shared" si="114"/>
        <v>7.2</v>
      </c>
      <c r="W399" s="451">
        <f t="shared" si="115"/>
        <v>0</v>
      </c>
      <c r="X399" s="474">
        <f t="shared" si="116"/>
        <v>7.2</v>
      </c>
      <c r="AC399" s="3"/>
    </row>
    <row r="400" spans="1:29" outlineLevel="2" x14ac:dyDescent="0.2">
      <c r="A400" s="443" t="s">
        <v>586</v>
      </c>
      <c r="B400" s="430" t="s">
        <v>80</v>
      </c>
      <c r="C400" s="430" t="s">
        <v>98</v>
      </c>
      <c r="D400" s="430" t="s">
        <v>421</v>
      </c>
      <c r="E400" s="430" t="s">
        <v>422</v>
      </c>
      <c r="F400" s="430" t="s">
        <v>423</v>
      </c>
      <c r="G400" s="472">
        <v>6</v>
      </c>
      <c r="H400" s="430" t="s">
        <v>32</v>
      </c>
      <c r="I400" s="430" t="s">
        <v>630</v>
      </c>
      <c r="J400" s="446">
        <v>1</v>
      </c>
      <c r="K400" s="446">
        <v>0</v>
      </c>
      <c r="L400" s="447">
        <f>13.5+$Z$18</f>
        <v>18</v>
      </c>
      <c r="M400" s="455">
        <f t="shared" si="111"/>
        <v>0</v>
      </c>
      <c r="N400" s="456">
        <f t="shared" si="112"/>
        <v>10</v>
      </c>
      <c r="O400" s="425">
        <v>8</v>
      </c>
      <c r="P400" s="450">
        <v>0</v>
      </c>
      <c r="Q400" s="451">
        <v>0.4</v>
      </c>
      <c r="R400" s="425">
        <v>0</v>
      </c>
      <c r="S400" s="450">
        <v>0</v>
      </c>
      <c r="T400" s="451">
        <v>0</v>
      </c>
      <c r="U400" s="473">
        <f t="shared" si="113"/>
        <v>7.2</v>
      </c>
      <c r="V400" s="453">
        <f t="shared" si="114"/>
        <v>7.2</v>
      </c>
      <c r="W400" s="451">
        <f t="shared" si="115"/>
        <v>0</v>
      </c>
      <c r="X400" s="474">
        <f t="shared" si="116"/>
        <v>7.2</v>
      </c>
      <c r="AC400" s="3"/>
    </row>
    <row r="401" spans="1:29" outlineLevel="2" x14ac:dyDescent="0.2">
      <c r="A401" s="443" t="s">
        <v>586</v>
      </c>
      <c r="B401" s="430" t="s">
        <v>3</v>
      </c>
      <c r="C401" s="430" t="s">
        <v>98</v>
      </c>
      <c r="D401" s="430" t="s">
        <v>421</v>
      </c>
      <c r="E401" s="430" t="s">
        <v>422</v>
      </c>
      <c r="F401" s="430" t="s">
        <v>423</v>
      </c>
      <c r="G401" s="472">
        <v>6</v>
      </c>
      <c r="H401" s="430" t="s">
        <v>32</v>
      </c>
      <c r="I401" s="430" t="s">
        <v>630</v>
      </c>
      <c r="J401" s="446">
        <v>1</v>
      </c>
      <c r="K401" s="446">
        <v>0</v>
      </c>
      <c r="L401" s="447">
        <f>13.5+$Z$18</f>
        <v>18</v>
      </c>
      <c r="M401" s="455">
        <f t="shared" si="111"/>
        <v>0</v>
      </c>
      <c r="N401" s="456">
        <f t="shared" si="112"/>
        <v>10</v>
      </c>
      <c r="O401" s="425">
        <v>8</v>
      </c>
      <c r="P401" s="450">
        <v>0</v>
      </c>
      <c r="Q401" s="451">
        <v>0.4</v>
      </c>
      <c r="R401" s="425">
        <v>0</v>
      </c>
      <c r="S401" s="450">
        <v>0</v>
      </c>
      <c r="T401" s="451">
        <v>0</v>
      </c>
      <c r="U401" s="473">
        <f t="shared" si="113"/>
        <v>7.2</v>
      </c>
      <c r="V401" s="453">
        <f t="shared" si="114"/>
        <v>7.2</v>
      </c>
      <c r="W401" s="451">
        <f t="shared" si="115"/>
        <v>0</v>
      </c>
      <c r="X401" s="474">
        <f t="shared" si="116"/>
        <v>7.2</v>
      </c>
      <c r="AC401" s="3"/>
    </row>
    <row r="402" spans="1:29" outlineLevel="2" x14ac:dyDescent="0.2">
      <c r="A402" s="443" t="s">
        <v>586</v>
      </c>
      <c r="B402" s="430" t="s">
        <v>9</v>
      </c>
      <c r="C402" s="430" t="s">
        <v>8</v>
      </c>
      <c r="D402" s="430" t="s">
        <v>424</v>
      </c>
      <c r="E402" s="430" t="s">
        <v>425</v>
      </c>
      <c r="F402" s="430" t="s">
        <v>426</v>
      </c>
      <c r="G402" s="472">
        <v>6</v>
      </c>
      <c r="H402" s="430" t="s">
        <v>32</v>
      </c>
      <c r="I402" s="430" t="s">
        <v>630</v>
      </c>
      <c r="J402" s="446">
        <v>1</v>
      </c>
      <c r="K402" s="446">
        <f>(9+$Z$18)*J402</f>
        <v>13.5</v>
      </c>
      <c r="L402" s="447">
        <v>4.5</v>
      </c>
      <c r="M402" s="455">
        <f t="shared" si="111"/>
        <v>7.5</v>
      </c>
      <c r="N402" s="456">
        <f t="shared" si="112"/>
        <v>2.5</v>
      </c>
      <c r="O402" s="425">
        <v>0</v>
      </c>
      <c r="P402" s="450">
        <v>0</v>
      </c>
      <c r="Q402" s="451">
        <v>0</v>
      </c>
      <c r="R402" s="425">
        <v>12</v>
      </c>
      <c r="S402" s="450">
        <v>0.4</v>
      </c>
      <c r="T402" s="451">
        <v>0.8</v>
      </c>
      <c r="U402" s="473">
        <f t="shared" si="113"/>
        <v>9</v>
      </c>
      <c r="V402" s="453">
        <f t="shared" si="114"/>
        <v>0</v>
      </c>
      <c r="W402" s="451">
        <f t="shared" si="115"/>
        <v>9</v>
      </c>
      <c r="X402" s="474">
        <f t="shared" si="116"/>
        <v>9</v>
      </c>
      <c r="AC402" s="3"/>
    </row>
    <row r="403" spans="1:29" outlineLevel="2" x14ac:dyDescent="0.2">
      <c r="A403" s="443" t="s">
        <v>586</v>
      </c>
      <c r="B403" s="430" t="s">
        <v>75</v>
      </c>
      <c r="C403" s="430" t="s">
        <v>8</v>
      </c>
      <c r="D403" s="430" t="s">
        <v>424</v>
      </c>
      <c r="E403" s="430" t="s">
        <v>425</v>
      </c>
      <c r="F403" s="430" t="s">
        <v>426</v>
      </c>
      <c r="G403" s="472">
        <v>6</v>
      </c>
      <c r="H403" s="430" t="s">
        <v>32</v>
      </c>
      <c r="I403" s="430" t="s">
        <v>630</v>
      </c>
      <c r="J403" s="446">
        <v>1</v>
      </c>
      <c r="K403" s="446">
        <f>(9+$Z$18)*J403</f>
        <v>13.5</v>
      </c>
      <c r="L403" s="447">
        <v>4.5</v>
      </c>
      <c r="M403" s="455">
        <f t="shared" si="111"/>
        <v>7.5</v>
      </c>
      <c r="N403" s="456">
        <f t="shared" si="112"/>
        <v>2.5</v>
      </c>
      <c r="O403" s="425">
        <v>0</v>
      </c>
      <c r="P403" s="450">
        <v>0</v>
      </c>
      <c r="Q403" s="451">
        <v>0</v>
      </c>
      <c r="R403" s="425">
        <v>12</v>
      </c>
      <c r="S403" s="450">
        <v>0.4</v>
      </c>
      <c r="T403" s="451">
        <v>0.8</v>
      </c>
      <c r="U403" s="473">
        <f t="shared" si="113"/>
        <v>9</v>
      </c>
      <c r="V403" s="453">
        <f t="shared" si="114"/>
        <v>0</v>
      </c>
      <c r="W403" s="451">
        <f t="shared" si="115"/>
        <v>9</v>
      </c>
      <c r="X403" s="474">
        <f t="shared" si="116"/>
        <v>9</v>
      </c>
      <c r="AC403" s="3"/>
    </row>
    <row r="404" spans="1:29" outlineLevel="2" x14ac:dyDescent="0.2">
      <c r="A404" s="443" t="s">
        <v>586</v>
      </c>
      <c r="B404" s="430" t="s">
        <v>34</v>
      </c>
      <c r="C404" s="430" t="s">
        <v>8</v>
      </c>
      <c r="D404" s="430" t="s">
        <v>424</v>
      </c>
      <c r="E404" s="430" t="s">
        <v>425</v>
      </c>
      <c r="F404" s="430" t="s">
        <v>426</v>
      </c>
      <c r="G404" s="472">
        <v>6</v>
      </c>
      <c r="H404" s="430" t="s">
        <v>32</v>
      </c>
      <c r="I404" s="430" t="s">
        <v>630</v>
      </c>
      <c r="J404" s="446">
        <v>1</v>
      </c>
      <c r="K404" s="446">
        <f>(9+$Z$18)*J404</f>
        <v>13.5</v>
      </c>
      <c r="L404" s="447">
        <v>4.5</v>
      </c>
      <c r="M404" s="455">
        <f t="shared" si="111"/>
        <v>7.5</v>
      </c>
      <c r="N404" s="456">
        <f t="shared" si="112"/>
        <v>2.5</v>
      </c>
      <c r="O404" s="425">
        <v>0</v>
      </c>
      <c r="P404" s="450">
        <v>0</v>
      </c>
      <c r="Q404" s="451">
        <v>0</v>
      </c>
      <c r="R404" s="425">
        <v>12</v>
      </c>
      <c r="S404" s="450">
        <v>0.4</v>
      </c>
      <c r="T404" s="451">
        <v>0.8</v>
      </c>
      <c r="U404" s="473">
        <f t="shared" si="113"/>
        <v>9</v>
      </c>
      <c r="V404" s="453">
        <f t="shared" si="114"/>
        <v>0</v>
      </c>
      <c r="W404" s="451">
        <f t="shared" si="115"/>
        <v>9</v>
      </c>
      <c r="X404" s="474">
        <f t="shared" si="116"/>
        <v>9</v>
      </c>
      <c r="AC404" s="3"/>
    </row>
    <row r="405" spans="1:29" outlineLevel="2" x14ac:dyDescent="0.2">
      <c r="A405" s="443" t="s">
        <v>586</v>
      </c>
      <c r="B405" s="430" t="s">
        <v>80</v>
      </c>
      <c r="C405" s="430" t="s">
        <v>8</v>
      </c>
      <c r="D405" s="430" t="s">
        <v>424</v>
      </c>
      <c r="E405" s="430" t="s">
        <v>425</v>
      </c>
      <c r="F405" s="430" t="s">
        <v>426</v>
      </c>
      <c r="G405" s="472">
        <v>6</v>
      </c>
      <c r="H405" s="430" t="s">
        <v>32</v>
      </c>
      <c r="I405" s="430" t="s">
        <v>630</v>
      </c>
      <c r="J405" s="446">
        <v>1</v>
      </c>
      <c r="K405" s="446">
        <f>(9+$Z$18)*J405</f>
        <v>13.5</v>
      </c>
      <c r="L405" s="447">
        <v>4.5</v>
      </c>
      <c r="M405" s="455">
        <f t="shared" si="111"/>
        <v>7.5</v>
      </c>
      <c r="N405" s="456">
        <f t="shared" si="112"/>
        <v>2.5</v>
      </c>
      <c r="O405" s="425">
        <v>0</v>
      </c>
      <c r="P405" s="450">
        <v>0</v>
      </c>
      <c r="Q405" s="451">
        <v>0</v>
      </c>
      <c r="R405" s="425">
        <v>12</v>
      </c>
      <c r="S405" s="450">
        <v>0.4</v>
      </c>
      <c r="T405" s="451">
        <v>0.8</v>
      </c>
      <c r="U405" s="473">
        <f t="shared" si="113"/>
        <v>9</v>
      </c>
      <c r="V405" s="453">
        <f t="shared" si="114"/>
        <v>0</v>
      </c>
      <c r="W405" s="451">
        <f t="shared" si="115"/>
        <v>9</v>
      </c>
      <c r="X405" s="474">
        <f t="shared" si="116"/>
        <v>9</v>
      </c>
      <c r="AC405" s="3"/>
    </row>
    <row r="406" spans="1:29" outlineLevel="2" x14ac:dyDescent="0.2">
      <c r="A406" s="443" t="s">
        <v>586</v>
      </c>
      <c r="B406" s="430" t="s">
        <v>3</v>
      </c>
      <c r="C406" s="430" t="s">
        <v>8</v>
      </c>
      <c r="D406" s="430" t="s">
        <v>424</v>
      </c>
      <c r="E406" s="430" t="s">
        <v>425</v>
      </c>
      <c r="F406" s="430" t="s">
        <v>426</v>
      </c>
      <c r="G406" s="472">
        <v>6</v>
      </c>
      <c r="H406" s="430" t="s">
        <v>32</v>
      </c>
      <c r="I406" s="430" t="s">
        <v>630</v>
      </c>
      <c r="J406" s="446">
        <v>1</v>
      </c>
      <c r="K406" s="446">
        <f>(9+$Z$18)*J406</f>
        <v>13.5</v>
      </c>
      <c r="L406" s="447">
        <v>4.5</v>
      </c>
      <c r="M406" s="455">
        <f t="shared" si="111"/>
        <v>7.5</v>
      </c>
      <c r="N406" s="456">
        <f t="shared" si="112"/>
        <v>2.5</v>
      </c>
      <c r="O406" s="425">
        <v>0</v>
      </c>
      <c r="P406" s="450">
        <v>0</v>
      </c>
      <c r="Q406" s="451">
        <v>0</v>
      </c>
      <c r="R406" s="425">
        <v>12</v>
      </c>
      <c r="S406" s="450">
        <v>0.4</v>
      </c>
      <c r="T406" s="451">
        <v>0.8</v>
      </c>
      <c r="U406" s="473">
        <f t="shared" si="113"/>
        <v>9</v>
      </c>
      <c r="V406" s="453">
        <f t="shared" si="114"/>
        <v>0</v>
      </c>
      <c r="W406" s="451">
        <f t="shared" si="115"/>
        <v>9</v>
      </c>
      <c r="X406" s="474">
        <f t="shared" si="116"/>
        <v>9</v>
      </c>
      <c r="AC406" s="3"/>
    </row>
    <row r="407" spans="1:29" outlineLevel="2" x14ac:dyDescent="0.2">
      <c r="A407" s="443" t="s">
        <v>586</v>
      </c>
      <c r="B407" s="430" t="s">
        <v>3</v>
      </c>
      <c r="C407" s="430" t="s">
        <v>8</v>
      </c>
      <c r="D407" s="430" t="s">
        <v>427</v>
      </c>
      <c r="E407" s="430" t="s">
        <v>428</v>
      </c>
      <c r="F407" s="430" t="s">
        <v>429</v>
      </c>
      <c r="G407" s="472">
        <v>3</v>
      </c>
      <c r="H407" s="430" t="s">
        <v>32</v>
      </c>
      <c r="I407" s="430" t="s">
        <v>630</v>
      </c>
      <c r="J407" s="446">
        <v>1</v>
      </c>
      <c r="K407" s="446">
        <f>(4.5+$Z$18)*J407</f>
        <v>9</v>
      </c>
      <c r="L407" s="447">
        <v>0</v>
      </c>
      <c r="M407" s="455">
        <f t="shared" si="111"/>
        <v>10</v>
      </c>
      <c r="N407" s="456">
        <f t="shared" si="112"/>
        <v>0</v>
      </c>
      <c r="O407" s="425">
        <v>0</v>
      </c>
      <c r="P407" s="450">
        <v>0</v>
      </c>
      <c r="Q407" s="451">
        <v>0</v>
      </c>
      <c r="R407" s="425">
        <v>40</v>
      </c>
      <c r="S407" s="450">
        <v>2</v>
      </c>
      <c r="T407" s="451">
        <v>0</v>
      </c>
      <c r="U407" s="473">
        <f t="shared" si="113"/>
        <v>18</v>
      </c>
      <c r="V407" s="453">
        <f t="shared" si="114"/>
        <v>0</v>
      </c>
      <c r="W407" s="451">
        <f t="shared" si="115"/>
        <v>18</v>
      </c>
      <c r="X407" s="474">
        <f t="shared" si="116"/>
        <v>18</v>
      </c>
      <c r="AC407" s="3"/>
    </row>
    <row r="408" spans="1:29" outlineLevel="2" x14ac:dyDescent="0.2">
      <c r="A408" s="443" t="s">
        <v>586</v>
      </c>
      <c r="B408" s="430" t="s">
        <v>24</v>
      </c>
      <c r="C408" s="430" t="s">
        <v>8</v>
      </c>
      <c r="D408" s="430" t="s">
        <v>25</v>
      </c>
      <c r="E408" s="430" t="s">
        <v>26</v>
      </c>
      <c r="F408" s="430" t="s">
        <v>27</v>
      </c>
      <c r="G408" s="472">
        <v>6</v>
      </c>
      <c r="H408" s="430" t="s">
        <v>28</v>
      </c>
      <c r="I408" s="430" t="s">
        <v>630</v>
      </c>
      <c r="J408" s="446">
        <v>0.28570000000000001</v>
      </c>
      <c r="K408" s="446">
        <f>21*J408</f>
        <v>5.9996999999999998</v>
      </c>
      <c r="L408" s="447">
        <v>3</v>
      </c>
      <c r="M408" s="455">
        <f t="shared" si="111"/>
        <v>3.3331666666666666</v>
      </c>
      <c r="N408" s="456">
        <f t="shared" si="112"/>
        <v>1.6666666666666667</v>
      </c>
      <c r="O408" s="425">
        <v>0</v>
      </c>
      <c r="P408" s="450">
        <v>0</v>
      </c>
      <c r="Q408" s="451">
        <v>0</v>
      </c>
      <c r="R408" s="425">
        <v>30</v>
      </c>
      <c r="S408" s="450">
        <v>1</v>
      </c>
      <c r="T408" s="451">
        <v>1</v>
      </c>
      <c r="U408" s="473">
        <f t="shared" si="113"/>
        <v>8.9997000000000007</v>
      </c>
      <c r="V408" s="453">
        <f t="shared" si="114"/>
        <v>0</v>
      </c>
      <c r="W408" s="451">
        <f t="shared" si="115"/>
        <v>8.9997000000000007</v>
      </c>
      <c r="X408" s="474">
        <f t="shared" si="116"/>
        <v>8.9997000000000007</v>
      </c>
      <c r="AC408" s="3"/>
    </row>
    <row r="409" spans="1:29" outlineLevel="1" x14ac:dyDescent="0.2">
      <c r="A409" s="479" t="s">
        <v>737</v>
      </c>
      <c r="B409" s="480"/>
      <c r="C409" s="480"/>
      <c r="D409" s="480"/>
      <c r="E409" s="480"/>
      <c r="F409" s="480"/>
      <c r="G409" s="481"/>
      <c r="H409" s="480"/>
      <c r="I409" s="480"/>
      <c r="J409" s="482"/>
      <c r="K409" s="482"/>
      <c r="L409" s="482"/>
      <c r="M409" s="482"/>
      <c r="N409" s="482"/>
      <c r="O409" s="483"/>
      <c r="P409" s="484"/>
      <c r="Q409" s="484"/>
      <c r="R409" s="483"/>
      <c r="S409" s="484"/>
      <c r="T409" s="484"/>
      <c r="U409" s="485"/>
      <c r="V409" s="484"/>
      <c r="W409" s="484"/>
      <c r="X409" s="486">
        <f>SUBTOTAL(9,X392:X408)</f>
        <v>152.99969999999999</v>
      </c>
    </row>
    <row r="410" spans="1:29" x14ac:dyDescent="0.2">
      <c r="A410" s="479" t="s">
        <v>492</v>
      </c>
      <c r="B410" s="480"/>
      <c r="C410" s="480"/>
      <c r="D410" s="480"/>
      <c r="E410" s="480"/>
      <c r="F410" s="480"/>
      <c r="G410" s="481"/>
      <c r="H410" s="480"/>
      <c r="I410" s="480"/>
      <c r="J410" s="482"/>
      <c r="K410" s="482"/>
      <c r="L410" s="482"/>
      <c r="M410" s="482"/>
      <c r="N410" s="482"/>
      <c r="O410" s="483"/>
      <c r="P410" s="484"/>
      <c r="Q410" s="484"/>
      <c r="R410" s="483"/>
      <c r="S410" s="484"/>
      <c r="T410" s="484"/>
      <c r="U410" s="485"/>
      <c r="V410" s="484"/>
      <c r="W410" s="484"/>
      <c r="X410" s="486">
        <f>SUBTOTAL(9,X2:X408)</f>
        <v>7466.2500000000009</v>
      </c>
    </row>
    <row r="411" spans="1:29" x14ac:dyDescent="0.2">
      <c r="A411" s="479"/>
      <c r="B411" s="480"/>
      <c r="C411" s="480"/>
      <c r="D411" s="480"/>
      <c r="E411" s="480"/>
      <c r="F411" s="480"/>
      <c r="G411" s="481"/>
      <c r="H411" s="480"/>
      <c r="I411" s="480"/>
      <c r="J411" s="482"/>
      <c r="K411" s="482"/>
      <c r="L411" s="482"/>
      <c r="M411" s="482"/>
      <c r="N411" s="482"/>
      <c r="O411" s="483"/>
      <c r="P411" s="484"/>
      <c r="Q411" s="484"/>
      <c r="R411" s="483"/>
      <c r="S411" s="484"/>
      <c r="T411" s="484"/>
      <c r="U411" s="485"/>
      <c r="V411" s="484"/>
      <c r="W411" s="484"/>
      <c r="X411" s="486"/>
    </row>
    <row r="412" spans="1:29" x14ac:dyDescent="0.2">
      <c r="A412" s="479"/>
      <c r="B412" s="480"/>
      <c r="C412" s="480"/>
      <c r="D412" s="480"/>
      <c r="E412" s="480"/>
      <c r="F412" s="480"/>
      <c r="G412" s="481"/>
      <c r="H412" s="480"/>
      <c r="I412" s="480"/>
      <c r="J412" s="482"/>
      <c r="K412" s="482"/>
      <c r="L412" s="482"/>
      <c r="M412" s="482"/>
      <c r="N412" s="482"/>
      <c r="O412" s="483"/>
      <c r="P412" s="484"/>
      <c r="Q412" s="484"/>
      <c r="R412" s="483"/>
      <c r="S412" s="484"/>
      <c r="T412" s="484"/>
      <c r="U412" s="485"/>
      <c r="V412" s="484"/>
      <c r="W412" s="484"/>
      <c r="X412" s="486"/>
    </row>
    <row r="413" spans="1:29" x14ac:dyDescent="0.2">
      <c r="A413" s="479"/>
      <c r="B413" s="480"/>
      <c r="C413" s="480"/>
      <c r="D413" s="480"/>
      <c r="E413" s="480"/>
      <c r="F413" s="480"/>
      <c r="G413" s="481"/>
      <c r="H413" s="480"/>
      <c r="I413" s="480"/>
      <c r="J413" s="482"/>
      <c r="K413" s="482"/>
      <c r="L413" s="482"/>
      <c r="M413" s="482"/>
      <c r="N413" s="482"/>
      <c r="O413" s="483"/>
      <c r="P413" s="484"/>
      <c r="Q413" s="484"/>
      <c r="R413" s="483"/>
      <c r="S413" s="484"/>
      <c r="T413" s="484"/>
      <c r="U413" s="485"/>
      <c r="V413" s="484"/>
      <c r="W413" s="484"/>
      <c r="X413" s="486"/>
    </row>
    <row r="414" spans="1:29" x14ac:dyDescent="0.2">
      <c r="A414" s="84"/>
      <c r="B414" s="28"/>
      <c r="C414" s="31"/>
      <c r="D414" s="28"/>
      <c r="E414" s="28"/>
      <c r="F414" s="28"/>
      <c r="G414" s="53"/>
      <c r="H414" s="28"/>
      <c r="I414" s="28"/>
      <c r="J414" s="39"/>
      <c r="K414" s="39"/>
      <c r="L414" s="39"/>
      <c r="M414" s="39"/>
      <c r="N414" s="39"/>
      <c r="O414" s="30"/>
      <c r="P414" s="29"/>
      <c r="Q414" s="29"/>
      <c r="R414" s="30"/>
      <c r="S414" s="29"/>
      <c r="T414" s="29"/>
      <c r="U414" s="40"/>
      <c r="V414" s="29"/>
      <c r="W414" s="29"/>
      <c r="X414" s="48"/>
    </row>
    <row r="415" spans="1:29" x14ac:dyDescent="0.2">
      <c r="A415" s="84"/>
      <c r="B415" s="28"/>
      <c r="C415" s="28"/>
      <c r="D415" s="28"/>
      <c r="E415" s="28"/>
      <c r="F415" s="28"/>
      <c r="G415" s="53"/>
      <c r="H415" s="28"/>
      <c r="I415" s="28"/>
      <c r="J415" s="39"/>
      <c r="K415" s="39"/>
      <c r="L415" s="39"/>
      <c r="M415" s="39"/>
      <c r="N415" s="39"/>
      <c r="O415" s="30"/>
      <c r="P415" s="29"/>
      <c r="Q415" s="29"/>
      <c r="R415" s="30"/>
      <c r="S415" s="29"/>
      <c r="T415" s="29"/>
      <c r="U415" s="40"/>
      <c r="V415" s="29"/>
      <c r="W415" s="29"/>
      <c r="X415" s="48"/>
    </row>
    <row r="416" spans="1:29" x14ac:dyDescent="0.2">
      <c r="A416" s="84"/>
      <c r="B416" s="28"/>
      <c r="C416" s="28"/>
      <c r="D416" s="28"/>
      <c r="E416" s="28"/>
      <c r="F416" s="28"/>
      <c r="G416" s="53"/>
      <c r="H416" s="28"/>
      <c r="I416" s="28"/>
      <c r="J416" s="39"/>
      <c r="K416" s="39"/>
      <c r="L416" s="39"/>
      <c r="M416" s="39"/>
      <c r="N416" s="39"/>
      <c r="O416" s="30"/>
      <c r="P416" s="29"/>
      <c r="Q416" s="29"/>
      <c r="R416" s="30"/>
      <c r="S416" s="29"/>
      <c r="T416" s="29"/>
      <c r="U416" s="40"/>
      <c r="V416" s="29"/>
      <c r="W416" s="29"/>
      <c r="X416" s="48"/>
    </row>
    <row r="417" spans="1:24" x14ac:dyDescent="0.2">
      <c r="A417" s="28"/>
      <c r="B417" s="28"/>
      <c r="C417" s="31"/>
      <c r="D417" s="28"/>
      <c r="E417" s="28"/>
      <c r="F417" s="28"/>
      <c r="G417" s="53"/>
      <c r="H417" s="28"/>
      <c r="I417" s="28"/>
      <c r="J417" s="39"/>
      <c r="K417" s="39"/>
      <c r="L417" s="39"/>
      <c r="M417" s="39"/>
      <c r="N417" s="39"/>
      <c r="O417" s="30"/>
      <c r="P417" s="29"/>
      <c r="Q417" s="29"/>
      <c r="R417" s="30"/>
      <c r="S417" s="29"/>
      <c r="T417" s="29"/>
      <c r="U417" s="40"/>
      <c r="V417" s="29"/>
      <c r="W417" s="29"/>
      <c r="X417" s="78"/>
    </row>
    <row r="418" spans="1:24" x14ac:dyDescent="0.2">
      <c r="A418" s="28"/>
      <c r="B418" s="28"/>
      <c r="C418" s="28"/>
      <c r="D418" s="53"/>
      <c r="E418" s="31" t="s">
        <v>517</v>
      </c>
      <c r="F418" s="31" t="s">
        <v>510</v>
      </c>
      <c r="G418" s="53"/>
      <c r="H418" s="28"/>
      <c r="I418" s="28"/>
      <c r="J418" s="39"/>
      <c r="K418" s="39"/>
      <c r="L418" s="39"/>
      <c r="M418" s="39"/>
      <c r="N418" s="39"/>
      <c r="O418" s="30"/>
      <c r="P418" s="29"/>
      <c r="Q418" s="29"/>
      <c r="R418" s="30"/>
      <c r="S418" s="29"/>
      <c r="T418" s="29"/>
      <c r="U418" s="290"/>
      <c r="V418" s="29"/>
      <c r="W418" s="29"/>
      <c r="X418" s="296"/>
    </row>
    <row r="419" spans="1:24" ht="15" x14ac:dyDescent="0.25">
      <c r="A419" s="28"/>
      <c r="B419" s="28"/>
      <c r="C419" s="28"/>
      <c r="D419" s="28"/>
      <c r="E419" s="28" t="s">
        <v>9</v>
      </c>
      <c r="F419" s="28" t="s">
        <v>511</v>
      </c>
      <c r="G419" s="53"/>
      <c r="H419" s="28"/>
      <c r="I419" s="28"/>
      <c r="J419" s="39"/>
      <c r="K419" s="39"/>
      <c r="L419" s="186"/>
      <c r="M419" s="186"/>
      <c r="N419" s="186"/>
      <c r="O419" s="279"/>
      <c r="P419" s="280" t="s">
        <v>543</v>
      </c>
      <c r="Q419" s="285">
        <f>Z14</f>
        <v>0.4</v>
      </c>
      <c r="R419" s="279"/>
      <c r="S419" s="286"/>
      <c r="T419" s="286"/>
      <c r="U419" s="288"/>
      <c r="V419" s="286"/>
      <c r="W419" s="293" t="s">
        <v>627</v>
      </c>
      <c r="X419" s="294">
        <f>X410</f>
        <v>7466.2500000000009</v>
      </c>
    </row>
    <row r="420" spans="1:24" ht="15" x14ac:dyDescent="0.25">
      <c r="A420" s="28"/>
      <c r="B420" s="28"/>
      <c r="C420" s="28"/>
      <c r="D420" s="28"/>
      <c r="E420" s="28" t="s">
        <v>75</v>
      </c>
      <c r="F420" s="28" t="s">
        <v>512</v>
      </c>
      <c r="G420" s="53"/>
      <c r="H420" s="28"/>
      <c r="I420" s="28"/>
      <c r="J420" s="39"/>
      <c r="K420" s="39"/>
      <c r="L420" s="186"/>
      <c r="M420" s="186"/>
      <c r="N420" s="186"/>
      <c r="O420" s="279"/>
      <c r="P420" s="187" t="s">
        <v>544</v>
      </c>
      <c r="Q420" s="285">
        <f>Z15</f>
        <v>0.06</v>
      </c>
      <c r="R420" s="279"/>
      <c r="S420" s="286"/>
      <c r="T420" s="286"/>
      <c r="U420" s="288"/>
      <c r="V420" s="286"/>
      <c r="W420" s="186"/>
      <c r="X420" s="111"/>
    </row>
    <row r="421" spans="1:24" ht="15" x14ac:dyDescent="0.25">
      <c r="A421" s="28"/>
      <c r="B421" s="28"/>
      <c r="C421" s="28"/>
      <c r="D421" s="28"/>
      <c r="E421" s="28" t="s">
        <v>34</v>
      </c>
      <c r="F421" s="28" t="s">
        <v>513</v>
      </c>
      <c r="G421" s="53"/>
      <c r="H421" s="28"/>
      <c r="I421" s="28"/>
      <c r="J421" s="39"/>
      <c r="K421" s="39"/>
      <c r="L421" s="186"/>
      <c r="M421" s="186"/>
      <c r="N421" s="186"/>
      <c r="O421" s="279"/>
      <c r="P421" s="187" t="s">
        <v>545</v>
      </c>
      <c r="Q421" s="282">
        <f>Z16</f>
        <v>4</v>
      </c>
      <c r="R421" s="279"/>
      <c r="S421" s="286"/>
      <c r="T421" s="286"/>
      <c r="U421" s="288"/>
      <c r="V421" s="29"/>
      <c r="W421" s="287"/>
      <c r="X421" s="294"/>
    </row>
    <row r="422" spans="1:24" ht="15" x14ac:dyDescent="0.25">
      <c r="A422" s="28"/>
      <c r="B422" s="28"/>
      <c r="C422" s="28"/>
      <c r="D422" s="28"/>
      <c r="E422" s="28" t="s">
        <v>80</v>
      </c>
      <c r="F422" s="28" t="s">
        <v>514</v>
      </c>
      <c r="G422" s="53"/>
      <c r="H422" s="28"/>
      <c r="I422" s="28"/>
      <c r="J422" s="39"/>
      <c r="K422" s="39"/>
      <c r="L422" s="186"/>
      <c r="M422" s="186"/>
      <c r="N422" s="186"/>
      <c r="O422" s="279"/>
      <c r="P422" s="186"/>
      <c r="Q422" s="283"/>
      <c r="R422" s="279"/>
      <c r="S422" s="286"/>
      <c r="T422" s="284"/>
      <c r="U422" s="289"/>
      <c r="V422" s="284"/>
      <c r="W422" s="291" t="s">
        <v>603</v>
      </c>
      <c r="X422" s="295">
        <v>7444.4</v>
      </c>
    </row>
    <row r="423" spans="1:24" ht="15" x14ac:dyDescent="0.25">
      <c r="A423" s="28"/>
      <c r="B423" s="28"/>
      <c r="C423" s="28"/>
      <c r="D423" s="28"/>
      <c r="E423" s="28" t="s">
        <v>3</v>
      </c>
      <c r="F423" s="28" t="s">
        <v>515</v>
      </c>
      <c r="G423" s="53"/>
      <c r="H423" s="28"/>
      <c r="I423" s="28"/>
      <c r="J423" s="39"/>
      <c r="K423" s="39"/>
      <c r="L423" s="39"/>
      <c r="M423" s="186"/>
      <c r="N423" s="186"/>
      <c r="O423" s="279"/>
      <c r="P423" s="187" t="s">
        <v>610</v>
      </c>
      <c r="Q423" s="287">
        <f>Z20</f>
        <v>0.4</v>
      </c>
      <c r="R423" s="279"/>
      <c r="S423" s="286"/>
      <c r="T423" s="286"/>
      <c r="U423" s="288"/>
      <c r="V423" s="281"/>
      <c r="W423" s="187" t="s">
        <v>585</v>
      </c>
      <c r="X423" s="173">
        <f>X419-X422</f>
        <v>21.850000000001273</v>
      </c>
    </row>
    <row r="424" spans="1:24" ht="15" x14ac:dyDescent="0.25">
      <c r="A424" s="28"/>
      <c r="B424" s="28"/>
      <c r="C424" s="28"/>
      <c r="D424" s="28"/>
      <c r="E424" s="28" t="s">
        <v>70</v>
      </c>
      <c r="F424" s="28" t="s">
        <v>516</v>
      </c>
      <c r="G424" s="53"/>
      <c r="H424" s="28"/>
      <c r="I424" s="28"/>
      <c r="J424" s="39"/>
      <c r="K424" s="39"/>
      <c r="L424" s="186"/>
      <c r="M424" s="186"/>
      <c r="N424" s="186"/>
      <c r="O424" s="279"/>
      <c r="P424" s="281" t="s">
        <v>685</v>
      </c>
      <c r="Q424" s="286"/>
      <c r="R424" s="279"/>
      <c r="S424" s="286"/>
      <c r="T424" s="286"/>
      <c r="U424" s="288"/>
      <c r="V424" s="281"/>
      <c r="W424" s="187"/>
      <c r="X424" s="173"/>
    </row>
    <row r="425" spans="1:24" ht="14.25" x14ac:dyDescent="0.2">
      <c r="A425" s="28"/>
      <c r="B425" s="28"/>
      <c r="C425" s="28"/>
      <c r="D425" s="28"/>
      <c r="E425" s="28" t="s">
        <v>587</v>
      </c>
      <c r="F425" s="28" t="s">
        <v>602</v>
      </c>
      <c r="G425" s="53"/>
      <c r="H425" s="28"/>
      <c r="I425" s="28"/>
      <c r="J425" s="39"/>
      <c r="K425" s="39"/>
      <c r="L425" s="39"/>
      <c r="M425" s="39"/>
      <c r="N425" s="39"/>
      <c r="O425" s="30"/>
      <c r="P425" s="29"/>
      <c r="Q425" s="29"/>
      <c r="R425" s="30"/>
      <c r="S425" s="29"/>
      <c r="T425" s="29"/>
      <c r="U425" s="290"/>
      <c r="V425" s="281"/>
      <c r="W425" s="292"/>
      <c r="X425" s="297"/>
    </row>
    <row r="426" spans="1:24" x14ac:dyDescent="0.2">
      <c r="A426" s="28"/>
      <c r="B426" s="28"/>
      <c r="C426" s="28"/>
      <c r="D426" s="28"/>
      <c r="E426" s="28" t="s">
        <v>24</v>
      </c>
      <c r="F426" s="28" t="s">
        <v>631</v>
      </c>
      <c r="G426" s="53"/>
      <c r="H426" s="28"/>
      <c r="I426" s="28"/>
      <c r="J426" s="39"/>
      <c r="K426" s="39"/>
      <c r="L426" s="39"/>
      <c r="M426" s="39"/>
      <c r="N426" s="39"/>
      <c r="O426" s="30"/>
      <c r="P426" s="29"/>
      <c r="Q426" s="29"/>
      <c r="R426" s="30"/>
      <c r="S426" s="29"/>
      <c r="T426" s="29"/>
      <c r="U426" s="290"/>
      <c r="V426" s="29"/>
      <c r="W426" s="29"/>
      <c r="X426" s="296"/>
    </row>
    <row r="516" spans="3:24" x14ac:dyDescent="0.2">
      <c r="C516" s="32" t="s">
        <v>492</v>
      </c>
      <c r="V516" s="5">
        <f>SUBTOTAL(9,V13:V515)</f>
        <v>3838.9899999999993</v>
      </c>
      <c r="W516" s="5">
        <f>SUBTOTAL(9,W13:W515)</f>
        <v>3294.7599999999993</v>
      </c>
      <c r="X516" s="49">
        <f>SUBTOTAL(9,X13:X515)</f>
        <v>22066.250000000004</v>
      </c>
    </row>
  </sheetData>
  <sortState ref="A2:W397">
    <sortCondition ref="A2:A397"/>
    <sortCondition ref="D2:D397"/>
  </sortState>
  <pageMargins left="0.31496062992125984" right="0.31496062992125984" top="0.35433070866141736" bottom="0.35433070866141736" header="0.31496062992125984" footer="0.31496062992125984"/>
  <pageSetup paperSize="9" scale="5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zoomScale="130" zoomScaleNormal="130" workbookViewId="0"/>
  </sheetViews>
  <sheetFormatPr defaultColWidth="9.140625" defaultRowHeight="12.75" x14ac:dyDescent="0.2"/>
  <cols>
    <col min="1" max="1" width="8.42578125" style="217" customWidth="1"/>
    <col min="2" max="2" width="5.28515625" style="216" customWidth="1"/>
    <col min="3" max="3" width="8.7109375" style="217" customWidth="1"/>
    <col min="4" max="5" width="9.140625" style="217" customWidth="1"/>
    <col min="6" max="6" width="10.7109375" style="217" customWidth="1"/>
    <col min="7" max="7" width="11.5703125" style="217" customWidth="1"/>
    <col min="8" max="9" width="11.5703125" style="217" hidden="1" customWidth="1"/>
    <col min="10" max="10" width="11.5703125" style="219" hidden="1" customWidth="1"/>
    <col min="11" max="11" width="11.5703125" style="217" hidden="1" customWidth="1"/>
    <col min="12" max="12" width="11.28515625" style="217" hidden="1" customWidth="1"/>
    <col min="13" max="13" width="9.140625" style="220" hidden="1" customWidth="1"/>
    <col min="14" max="14" width="11.28515625" style="221" customWidth="1"/>
    <col min="15" max="15" width="7.7109375" style="222" hidden="1" customWidth="1"/>
    <col min="16" max="16" width="8.7109375" style="221" hidden="1" customWidth="1"/>
    <col min="17" max="17" width="9.5703125" style="1" bestFit="1" customWidth="1"/>
    <col min="18" max="18" width="11" style="63" customWidth="1"/>
    <col min="19" max="19" width="8.85546875" style="106" customWidth="1"/>
    <col min="22" max="22" width="34.140625" customWidth="1"/>
    <col min="27" max="27" width="9.140625" style="65"/>
  </cols>
  <sheetData>
    <row r="1" spans="1:22" ht="18" x14ac:dyDescent="0.25">
      <c r="A1" s="215" t="s">
        <v>749</v>
      </c>
      <c r="M1" s="350" t="s">
        <v>730</v>
      </c>
    </row>
    <row r="2" spans="1:22" ht="15.75" x14ac:dyDescent="0.25">
      <c r="A2" s="250" t="s">
        <v>818</v>
      </c>
      <c r="N2" s="268" t="s">
        <v>763</v>
      </c>
    </row>
    <row r="3" spans="1:22" ht="15.75" x14ac:dyDescent="0.25">
      <c r="A3" s="218" t="s">
        <v>688</v>
      </c>
      <c r="Q3" s="250" t="s">
        <v>763</v>
      </c>
    </row>
    <row r="4" spans="1:22" ht="15.75" x14ac:dyDescent="0.25">
      <c r="A4" s="218"/>
      <c r="D4" s="223"/>
      <c r="E4" s="224"/>
      <c r="G4" s="224"/>
      <c r="H4" s="223"/>
      <c r="M4" s="251"/>
      <c r="N4" s="268" t="s">
        <v>755</v>
      </c>
      <c r="O4" s="266"/>
      <c r="P4" s="252"/>
      <c r="Q4" s="370" t="s">
        <v>748</v>
      </c>
    </row>
    <row r="5" spans="1:22" ht="15.75" x14ac:dyDescent="0.25">
      <c r="F5" s="225"/>
      <c r="G5" s="226"/>
      <c r="H5" s="227" t="s">
        <v>583</v>
      </c>
      <c r="I5" s="228"/>
      <c r="J5" s="229" t="s">
        <v>582</v>
      </c>
      <c r="K5" s="228"/>
      <c r="L5" s="254" t="s">
        <v>682</v>
      </c>
      <c r="M5" s="253"/>
      <c r="N5" s="353" t="s">
        <v>656</v>
      </c>
      <c r="O5" s="267"/>
      <c r="P5" s="218"/>
      <c r="Q5" s="371" t="s">
        <v>750</v>
      </c>
      <c r="R5" s="401"/>
      <c r="S5" s="402"/>
      <c r="T5" s="403"/>
      <c r="U5" s="403"/>
    </row>
    <row r="6" spans="1:22" ht="16.5" x14ac:dyDescent="0.3">
      <c r="A6" s="230"/>
      <c r="B6" s="231"/>
      <c r="C6" s="232" t="s">
        <v>519</v>
      </c>
      <c r="D6" s="233" t="s">
        <v>520</v>
      </c>
      <c r="E6" s="233" t="s">
        <v>521</v>
      </c>
      <c r="F6" s="233" t="s">
        <v>550</v>
      </c>
      <c r="G6" s="233" t="s">
        <v>579</v>
      </c>
      <c r="H6" s="234" t="s">
        <v>604</v>
      </c>
      <c r="I6" s="234" t="s">
        <v>581</v>
      </c>
      <c r="J6" s="242" t="s">
        <v>604</v>
      </c>
      <c r="K6" s="234" t="s">
        <v>581</v>
      </c>
      <c r="L6" s="234" t="s">
        <v>656</v>
      </c>
      <c r="M6" s="243" t="s">
        <v>683</v>
      </c>
      <c r="N6" s="269" t="s">
        <v>656</v>
      </c>
      <c r="O6" s="273" t="s">
        <v>747</v>
      </c>
      <c r="P6" s="269" t="s">
        <v>657</v>
      </c>
      <c r="Q6" s="373" t="s">
        <v>746</v>
      </c>
      <c r="R6" s="372" t="s">
        <v>747</v>
      </c>
      <c r="S6" s="374" t="s">
        <v>657</v>
      </c>
      <c r="T6" s="79"/>
      <c r="U6" s="79"/>
    </row>
    <row r="7" spans="1:22" ht="16.5" x14ac:dyDescent="0.3">
      <c r="A7" s="235" t="s">
        <v>522</v>
      </c>
      <c r="B7" s="236">
        <v>340</v>
      </c>
      <c r="C7" s="235">
        <v>236.21</v>
      </c>
      <c r="D7" s="237">
        <v>253.76</v>
      </c>
      <c r="E7" s="244">
        <v>250.25</v>
      </c>
      <c r="F7" s="245">
        <v>219.142</v>
      </c>
      <c r="G7" s="245">
        <v>220.74199999999999</v>
      </c>
      <c r="H7" s="246" t="e">
        <f>#REF!-F7</f>
        <v>#REF!</v>
      </c>
      <c r="I7" s="247" t="e">
        <f>H7/F7</f>
        <v>#REF!</v>
      </c>
      <c r="J7" s="248">
        <f>G7-F7</f>
        <v>1.5999999999999943</v>
      </c>
      <c r="K7" s="247">
        <f>J7/F7</f>
        <v>7.3012019603727009E-3</v>
      </c>
      <c r="L7" s="246">
        <v>207.56200000000001</v>
      </c>
      <c r="M7" s="249">
        <f>L7-G7</f>
        <v>-13.179999999999978</v>
      </c>
      <c r="N7" s="270">
        <v>213.69909999999999</v>
      </c>
      <c r="O7" s="274">
        <f>N7-G7</f>
        <v>-7.042900000000003</v>
      </c>
      <c r="P7" s="275">
        <f>O7/L7</f>
        <v>-3.3931548163922118E-2</v>
      </c>
      <c r="Q7" s="373">
        <v>0</v>
      </c>
      <c r="R7" s="375">
        <f t="shared" ref="R7:R23" si="0">Q7-N7</f>
        <v>-213.69909999999999</v>
      </c>
      <c r="S7" s="376">
        <f t="shared" ref="S7:S24" si="1">R7/N7</f>
        <v>-1</v>
      </c>
      <c r="T7" s="406">
        <v>340</v>
      </c>
      <c r="U7" s="407" t="s">
        <v>522</v>
      </c>
      <c r="V7" s="404" t="s">
        <v>809</v>
      </c>
    </row>
    <row r="8" spans="1:22" ht="16.5" x14ac:dyDescent="0.3">
      <c r="A8" s="235" t="s">
        <v>523</v>
      </c>
      <c r="B8" s="236">
        <v>701</v>
      </c>
      <c r="C8" s="235">
        <v>304.33</v>
      </c>
      <c r="D8" s="237">
        <v>326</v>
      </c>
      <c r="E8" s="244">
        <v>318.5</v>
      </c>
      <c r="F8" s="245">
        <v>328.58</v>
      </c>
      <c r="G8" s="245">
        <v>316.55</v>
      </c>
      <c r="H8" s="246" t="e">
        <f>#REF!-F8</f>
        <v>#REF!</v>
      </c>
      <c r="I8" s="247" t="e">
        <f>H8/F8</f>
        <v>#REF!</v>
      </c>
      <c r="J8" s="248">
        <f>G8-F8</f>
        <v>-12.029999999999973</v>
      </c>
      <c r="K8" s="247">
        <f>J8/F8</f>
        <v>-3.661208838030304E-2</v>
      </c>
      <c r="L8" s="246">
        <v>315.04000000000002</v>
      </c>
      <c r="M8" s="249">
        <f t="shared" ref="M8:M23" si="2">L8-G8</f>
        <v>-1.5099999999999909</v>
      </c>
      <c r="N8" s="270">
        <v>318.61</v>
      </c>
      <c r="O8" s="274">
        <f t="shared" ref="O8:O23" si="3">N8-G8</f>
        <v>2.0600000000000023</v>
      </c>
      <c r="P8" s="275">
        <f t="shared" ref="P8:P23" si="4">O8/L8</f>
        <v>6.5388522092432776E-3</v>
      </c>
      <c r="Q8" s="373">
        <v>381.28</v>
      </c>
      <c r="R8" s="375">
        <f t="shared" si="0"/>
        <v>62.669999999999959</v>
      </c>
      <c r="S8" s="376">
        <f t="shared" si="1"/>
        <v>0.19669815762217116</v>
      </c>
      <c r="T8" s="269">
        <v>701</v>
      </c>
      <c r="U8" s="276" t="s">
        <v>523</v>
      </c>
      <c r="V8" s="404" t="s">
        <v>752</v>
      </c>
    </row>
    <row r="9" spans="1:22" ht="16.5" x14ac:dyDescent="0.3">
      <c r="A9" s="235" t="s">
        <v>524</v>
      </c>
      <c r="B9" s="236">
        <v>702</v>
      </c>
      <c r="C9" s="235">
        <v>422.78</v>
      </c>
      <c r="D9" s="237">
        <v>483.14</v>
      </c>
      <c r="E9" s="244">
        <v>589.52500000000009</v>
      </c>
      <c r="F9" s="245">
        <v>617.16999999999996</v>
      </c>
      <c r="G9" s="245">
        <v>612.26670000000001</v>
      </c>
      <c r="H9" s="246" t="e">
        <f>#REF!-F9</f>
        <v>#REF!</v>
      </c>
      <c r="I9" s="247" t="e">
        <f>H9/F9</f>
        <v>#REF!</v>
      </c>
      <c r="J9" s="248">
        <f>G9-F9</f>
        <v>-4.9032999999999447</v>
      </c>
      <c r="K9" s="247">
        <f>J9/F9</f>
        <v>-7.9448126124081614E-3</v>
      </c>
      <c r="L9" s="246">
        <v>594.14670000000001</v>
      </c>
      <c r="M9" s="249">
        <f t="shared" si="2"/>
        <v>-18.120000000000005</v>
      </c>
      <c r="N9" s="270">
        <v>601.49</v>
      </c>
      <c r="O9" s="274">
        <f t="shared" si="3"/>
        <v>-10.776700000000005</v>
      </c>
      <c r="P9" s="275">
        <f t="shared" si="4"/>
        <v>-1.8138113028314397E-2</v>
      </c>
      <c r="Q9" s="373">
        <v>563.11760000000004</v>
      </c>
      <c r="R9" s="375">
        <f t="shared" si="0"/>
        <v>-38.372399999999971</v>
      </c>
      <c r="S9" s="376">
        <f t="shared" si="1"/>
        <v>-6.3795574323762608E-2</v>
      </c>
      <c r="T9" s="269">
        <v>702</v>
      </c>
      <c r="U9" s="276" t="s">
        <v>524</v>
      </c>
      <c r="V9" s="404" t="s">
        <v>753</v>
      </c>
    </row>
    <row r="10" spans="1:22" ht="16.5" x14ac:dyDescent="0.3">
      <c r="A10" s="235" t="s">
        <v>525</v>
      </c>
      <c r="B10" s="236">
        <v>707</v>
      </c>
      <c r="C10" s="235">
        <v>486.94</v>
      </c>
      <c r="D10" s="237">
        <v>483.27</v>
      </c>
      <c r="E10" s="244">
        <v>567</v>
      </c>
      <c r="F10" s="245">
        <v>552.90499999999997</v>
      </c>
      <c r="G10" s="245">
        <v>544.05859999999996</v>
      </c>
      <c r="H10" s="246" t="e">
        <f>#REF!-F10</f>
        <v>#REF!</v>
      </c>
      <c r="I10" s="247" t="e">
        <f>H10/F10</f>
        <v>#REF!</v>
      </c>
      <c r="J10" s="248">
        <f>G10-F10</f>
        <v>-8.8464000000000169</v>
      </c>
      <c r="K10" s="247">
        <f>J10/F10</f>
        <v>-1.5999855309682526E-2</v>
      </c>
      <c r="L10" s="246">
        <v>530.37860000000001</v>
      </c>
      <c r="M10" s="249">
        <f t="shared" si="2"/>
        <v>-13.67999999999995</v>
      </c>
      <c r="N10" s="270">
        <v>489.96</v>
      </c>
      <c r="O10" s="274">
        <f t="shared" si="3"/>
        <v>-54.098599999999976</v>
      </c>
      <c r="P10" s="275">
        <f t="shared" si="4"/>
        <v>-0.10199996757033555</v>
      </c>
      <c r="Q10" s="373">
        <v>489.83089999999999</v>
      </c>
      <c r="R10" s="372">
        <f t="shared" si="0"/>
        <v>-0.129099999999994</v>
      </c>
      <c r="S10" s="389">
        <f t="shared" si="1"/>
        <v>-2.6349089721608703E-4</v>
      </c>
      <c r="T10" s="269">
        <v>707</v>
      </c>
      <c r="U10" s="276" t="s">
        <v>525</v>
      </c>
    </row>
    <row r="11" spans="1:22" ht="16.5" x14ac:dyDescent="0.3">
      <c r="A11" s="235" t="s">
        <v>526</v>
      </c>
      <c r="B11" s="236">
        <v>709</v>
      </c>
      <c r="C11" s="235">
        <v>534.44000000000005</v>
      </c>
      <c r="D11" s="237">
        <v>633.19000000000005</v>
      </c>
      <c r="E11" s="244">
        <v>701.59999999999991</v>
      </c>
      <c r="F11" s="245">
        <v>663.57</v>
      </c>
      <c r="G11" s="245">
        <v>648.45000000000005</v>
      </c>
      <c r="H11" s="246" t="e">
        <f>#REF!-F11</f>
        <v>#REF!</v>
      </c>
      <c r="I11" s="247" t="e">
        <f>H11/F11</f>
        <v>#REF!</v>
      </c>
      <c r="J11" s="248">
        <f>G11-F11</f>
        <v>-15.120000000000005</v>
      </c>
      <c r="K11" s="247">
        <f>J11/F11</f>
        <v>-2.2785840227858407E-2</v>
      </c>
      <c r="L11" s="246">
        <v>658.66</v>
      </c>
      <c r="M11" s="249">
        <f t="shared" si="2"/>
        <v>10.209999999999923</v>
      </c>
      <c r="N11" s="270">
        <v>660.34</v>
      </c>
      <c r="O11" s="274">
        <f t="shared" si="3"/>
        <v>11.889999999999986</v>
      </c>
      <c r="P11" s="275">
        <f t="shared" si="4"/>
        <v>1.8051802143746375E-2</v>
      </c>
      <c r="Q11" s="373">
        <v>626.37090000000001</v>
      </c>
      <c r="R11" s="372">
        <f t="shared" si="0"/>
        <v>-33.969100000000026</v>
      </c>
      <c r="S11" s="389">
        <f t="shared" si="1"/>
        <v>-5.1441832995123761E-2</v>
      </c>
      <c r="T11" s="269">
        <v>709</v>
      </c>
      <c r="U11" s="276" t="s">
        <v>526</v>
      </c>
      <c r="V11" s="415"/>
    </row>
    <row r="12" spans="1:22" ht="16.5" x14ac:dyDescent="0.3">
      <c r="A12" s="235" t="s">
        <v>527</v>
      </c>
      <c r="B12" s="236">
        <v>710</v>
      </c>
      <c r="C12" s="235">
        <v>705.89</v>
      </c>
      <c r="D12" s="237">
        <v>634.64</v>
      </c>
      <c r="E12" s="244">
        <v>548.15</v>
      </c>
      <c r="F12" s="245">
        <v>538.86620000000005</v>
      </c>
      <c r="G12" s="245">
        <v>534.17190000000005</v>
      </c>
      <c r="H12" s="246" t="e">
        <f>#REF!-F12</f>
        <v>#REF!</v>
      </c>
      <c r="I12" s="247" t="e">
        <f>H12/F12</f>
        <v>#REF!</v>
      </c>
      <c r="J12" s="248">
        <f>G12-F12</f>
        <v>-4.6942999999999984</v>
      </c>
      <c r="K12" s="247">
        <f>J12/F12</f>
        <v>-8.711438943470564E-3</v>
      </c>
      <c r="L12" s="246">
        <v>528.77189999999996</v>
      </c>
      <c r="M12" s="249">
        <f t="shared" si="2"/>
        <v>-5.4000000000000909</v>
      </c>
      <c r="N12" s="270">
        <v>529.95190000000002</v>
      </c>
      <c r="O12" s="274">
        <f t="shared" si="3"/>
        <v>-4.2200000000000273</v>
      </c>
      <c r="P12" s="275">
        <f t="shared" si="4"/>
        <v>-7.9807569199498458E-3</v>
      </c>
      <c r="Q12" s="373">
        <v>542.47760000000005</v>
      </c>
      <c r="R12" s="372">
        <f t="shared" si="0"/>
        <v>12.525700000000029</v>
      </c>
      <c r="S12" s="389">
        <f t="shared" si="1"/>
        <v>2.3635541263273191E-2</v>
      </c>
      <c r="T12" s="269">
        <v>710</v>
      </c>
      <c r="U12" s="276" t="s">
        <v>527</v>
      </c>
    </row>
    <row r="13" spans="1:22" ht="16.5" x14ac:dyDescent="0.3">
      <c r="A13" s="235" t="s">
        <v>528</v>
      </c>
      <c r="B13" s="236">
        <v>712</v>
      </c>
      <c r="C13" s="235">
        <v>390.72</v>
      </c>
      <c r="D13" s="237">
        <v>409.34</v>
      </c>
      <c r="E13" s="244">
        <v>473.13</v>
      </c>
      <c r="F13" s="245">
        <v>472.71000000000004</v>
      </c>
      <c r="G13" s="245">
        <v>464.5</v>
      </c>
      <c r="H13" s="246" t="e">
        <f>#REF!-F13</f>
        <v>#REF!</v>
      </c>
      <c r="I13" s="247" t="e">
        <f>H13/F13</f>
        <v>#REF!</v>
      </c>
      <c r="J13" s="248">
        <f>G13-F13</f>
        <v>-8.2100000000000364</v>
      </c>
      <c r="K13" s="247">
        <f>J13/F13</f>
        <v>-1.736794229019914E-2</v>
      </c>
      <c r="L13" s="246">
        <v>462.73</v>
      </c>
      <c r="M13" s="249">
        <f t="shared" si="2"/>
        <v>-1.7699999999999818</v>
      </c>
      <c r="N13" s="270">
        <v>464.2</v>
      </c>
      <c r="O13" s="274">
        <f t="shared" si="3"/>
        <v>-0.30000000000001137</v>
      </c>
      <c r="P13" s="275">
        <f t="shared" si="4"/>
        <v>-6.4832623776286675E-4</v>
      </c>
      <c r="Q13" s="373">
        <v>481.55</v>
      </c>
      <c r="R13" s="372">
        <f t="shared" si="0"/>
        <v>17.350000000000023</v>
      </c>
      <c r="S13" s="389">
        <f t="shared" si="1"/>
        <v>3.7376130978026764E-2</v>
      </c>
      <c r="T13" s="269">
        <v>712</v>
      </c>
      <c r="U13" s="276" t="s">
        <v>528</v>
      </c>
    </row>
    <row r="14" spans="1:22" ht="16.5" x14ac:dyDescent="0.3">
      <c r="A14" s="235" t="s">
        <v>529</v>
      </c>
      <c r="B14" s="236">
        <v>713</v>
      </c>
      <c r="C14" s="235">
        <v>321.99</v>
      </c>
      <c r="D14" s="237">
        <v>283.35000000000002</v>
      </c>
      <c r="E14" s="244">
        <v>222.25000000000003</v>
      </c>
      <c r="F14" s="245">
        <v>233.24760000000001</v>
      </c>
      <c r="G14" s="245">
        <v>231.9462</v>
      </c>
      <c r="H14" s="246" t="e">
        <f>#REF!-F14</f>
        <v>#REF!</v>
      </c>
      <c r="I14" s="247" t="e">
        <f>H14/F14</f>
        <v>#REF!</v>
      </c>
      <c r="J14" s="248">
        <f>G14-F14</f>
        <v>-1.301400000000001</v>
      </c>
      <c r="K14" s="247">
        <f>J14/F14</f>
        <v>-5.5794786312913869E-3</v>
      </c>
      <c r="L14" s="246">
        <v>231.9462</v>
      </c>
      <c r="M14" s="249">
        <f t="shared" si="2"/>
        <v>0</v>
      </c>
      <c r="N14" s="270">
        <v>236.74619999999999</v>
      </c>
      <c r="O14" s="274">
        <f t="shared" si="3"/>
        <v>4.7999999999999829</v>
      </c>
      <c r="P14" s="275">
        <f t="shared" si="4"/>
        <v>2.0694454144969752E-2</v>
      </c>
      <c r="Q14" s="373">
        <v>265.2448</v>
      </c>
      <c r="R14" s="372">
        <f t="shared" si="0"/>
        <v>28.49860000000001</v>
      </c>
      <c r="S14" s="389">
        <f t="shared" si="1"/>
        <v>0.12037616654459507</v>
      </c>
      <c r="T14" s="269">
        <v>713</v>
      </c>
      <c r="U14" s="276" t="s">
        <v>529</v>
      </c>
    </row>
    <row r="15" spans="1:22" ht="16.5" x14ac:dyDescent="0.3">
      <c r="A15" s="235" t="s">
        <v>530</v>
      </c>
      <c r="B15" s="236">
        <v>717</v>
      </c>
      <c r="C15" s="235">
        <v>790.58</v>
      </c>
      <c r="D15" s="237">
        <v>742.58</v>
      </c>
      <c r="E15" s="244">
        <v>675.95</v>
      </c>
      <c r="F15" s="245">
        <v>712.95999999999992</v>
      </c>
      <c r="G15" s="245">
        <v>767.51660000000004</v>
      </c>
      <c r="H15" s="246" t="e">
        <f>#REF!-F15</f>
        <v>#REF!</v>
      </c>
      <c r="I15" s="247" t="e">
        <f>H15/F15</f>
        <v>#REF!</v>
      </c>
      <c r="J15" s="248">
        <f>G15-F15</f>
        <v>54.556600000000117</v>
      </c>
      <c r="K15" s="247">
        <f>J15/F15</f>
        <v>7.652126346499119E-2</v>
      </c>
      <c r="L15" s="246">
        <v>770.24670000000003</v>
      </c>
      <c r="M15" s="249">
        <f t="shared" si="2"/>
        <v>2.7300999999999931</v>
      </c>
      <c r="N15" s="270">
        <v>785.03</v>
      </c>
      <c r="O15" s="274">
        <f t="shared" si="3"/>
        <v>17.513399999999933</v>
      </c>
      <c r="P15" s="275">
        <f t="shared" si="4"/>
        <v>2.2737390500991349E-2</v>
      </c>
      <c r="Q15" s="373">
        <v>1016.44</v>
      </c>
      <c r="R15" s="375">
        <f t="shared" si="0"/>
        <v>231.41000000000008</v>
      </c>
      <c r="S15" s="376">
        <f t="shared" si="1"/>
        <v>0.29477854349515314</v>
      </c>
      <c r="T15" s="269">
        <v>717</v>
      </c>
      <c r="U15" s="276" t="s">
        <v>530</v>
      </c>
      <c r="V15" s="404" t="s">
        <v>810</v>
      </c>
    </row>
    <row r="16" spans="1:22" ht="16.5" x14ac:dyDescent="0.3">
      <c r="A16" s="235" t="s">
        <v>531</v>
      </c>
      <c r="B16" s="236">
        <v>723</v>
      </c>
      <c r="C16" s="235">
        <v>562.37</v>
      </c>
      <c r="D16" s="237">
        <v>559.01</v>
      </c>
      <c r="E16" s="244">
        <v>526.91000000000008</v>
      </c>
      <c r="F16" s="245">
        <v>555.16</v>
      </c>
      <c r="G16" s="245">
        <v>579.6</v>
      </c>
      <c r="H16" s="246" t="e">
        <f>#REF!-F16</f>
        <v>#REF!</v>
      </c>
      <c r="I16" s="247" t="e">
        <f>H16/F16</f>
        <v>#REF!</v>
      </c>
      <c r="J16" s="248">
        <f>G16-F16</f>
        <v>24.440000000000055</v>
      </c>
      <c r="K16" s="247">
        <f>J16/F16</f>
        <v>4.4023344621370517E-2</v>
      </c>
      <c r="L16" s="246">
        <v>647.08000000000004</v>
      </c>
      <c r="M16" s="249">
        <f t="shared" si="2"/>
        <v>67.480000000000018</v>
      </c>
      <c r="N16" s="270">
        <v>626.94000000000005</v>
      </c>
      <c r="O16" s="274">
        <f t="shared" si="3"/>
        <v>47.340000000000032</v>
      </c>
      <c r="P16" s="275">
        <f t="shared" si="4"/>
        <v>7.3159423873400548E-2</v>
      </c>
      <c r="Q16" s="373">
        <v>641.91999999999996</v>
      </c>
      <c r="R16" s="372">
        <f t="shared" si="0"/>
        <v>14.979999999999905</v>
      </c>
      <c r="S16" s="389">
        <f t="shared" si="1"/>
        <v>2.3893833540689545E-2</v>
      </c>
      <c r="T16" s="269">
        <v>723</v>
      </c>
      <c r="U16" s="276" t="s">
        <v>531</v>
      </c>
    </row>
    <row r="17" spans="1:22" ht="16.5" x14ac:dyDescent="0.3">
      <c r="A17" s="235" t="s">
        <v>532</v>
      </c>
      <c r="B17" s="236">
        <v>729</v>
      </c>
      <c r="C17" s="235">
        <v>232.35</v>
      </c>
      <c r="D17" s="237">
        <v>253.14</v>
      </c>
      <c r="E17" s="244">
        <v>309.75</v>
      </c>
      <c r="F17" s="245">
        <v>311.27820000000003</v>
      </c>
      <c r="G17" s="245">
        <v>307.89060000000001</v>
      </c>
      <c r="H17" s="246" t="e">
        <f>#REF!-F17</f>
        <v>#REF!</v>
      </c>
      <c r="I17" s="247" t="e">
        <f>H17/F17</f>
        <v>#REF!</v>
      </c>
      <c r="J17" s="248">
        <f>G17-F17</f>
        <v>-3.3876000000000204</v>
      </c>
      <c r="K17" s="247">
        <f>J17/F17</f>
        <v>-1.0882869407494711E-2</v>
      </c>
      <c r="L17" s="246">
        <v>309.1506</v>
      </c>
      <c r="M17" s="249">
        <f t="shared" si="2"/>
        <v>1.2599999999999909</v>
      </c>
      <c r="N17" s="270">
        <v>304.6619</v>
      </c>
      <c r="O17" s="274">
        <f t="shared" si="3"/>
        <v>-3.2287000000000035</v>
      </c>
      <c r="P17" s="275">
        <f t="shared" si="4"/>
        <v>-1.0443777239960083E-2</v>
      </c>
      <c r="Q17" s="373">
        <v>298.10849999999999</v>
      </c>
      <c r="R17" s="372">
        <f t="shared" si="0"/>
        <v>-6.5534000000000106</v>
      </c>
      <c r="S17" s="389">
        <f t="shared" si="1"/>
        <v>-2.1510402186817618E-2</v>
      </c>
      <c r="T17" s="269">
        <v>729</v>
      </c>
      <c r="U17" s="276" t="s">
        <v>532</v>
      </c>
    </row>
    <row r="18" spans="1:22" ht="16.5" x14ac:dyDescent="0.3">
      <c r="A18" s="235" t="s">
        <v>533</v>
      </c>
      <c r="B18" s="236">
        <v>732</v>
      </c>
      <c r="C18" s="235">
        <v>418.04</v>
      </c>
      <c r="D18" s="237">
        <v>398.58</v>
      </c>
      <c r="E18" s="244">
        <v>327.76499999999999</v>
      </c>
      <c r="F18" s="245">
        <v>374.17</v>
      </c>
      <c r="G18" s="245">
        <v>330.3</v>
      </c>
      <c r="H18" s="246" t="e">
        <f>#REF!-F18</f>
        <v>#REF!</v>
      </c>
      <c r="I18" s="247" t="e">
        <f>H18/F18</f>
        <v>#REF!</v>
      </c>
      <c r="J18" s="248">
        <f>G18-F18</f>
        <v>-43.870000000000005</v>
      </c>
      <c r="K18" s="247">
        <f>J18/F18</f>
        <v>-0.11724617152631157</v>
      </c>
      <c r="L18" s="246">
        <v>330.31</v>
      </c>
      <c r="M18" s="249">
        <f t="shared" si="2"/>
        <v>9.9999999999909051E-3</v>
      </c>
      <c r="N18" s="270">
        <v>327.85</v>
      </c>
      <c r="O18" s="274">
        <f t="shared" si="3"/>
        <v>-2.4499999999999886</v>
      </c>
      <c r="P18" s="275">
        <f t="shared" si="4"/>
        <v>-7.4172746813599005E-3</v>
      </c>
      <c r="Q18" s="373">
        <v>329.7</v>
      </c>
      <c r="R18" s="372">
        <f t="shared" si="0"/>
        <v>1.8499999999999659</v>
      </c>
      <c r="S18" s="389">
        <f t="shared" si="1"/>
        <v>5.642824462406484E-3</v>
      </c>
      <c r="T18" s="269">
        <v>732</v>
      </c>
      <c r="U18" s="276" t="s">
        <v>533</v>
      </c>
    </row>
    <row r="19" spans="1:22" ht="16.5" x14ac:dyDescent="0.3">
      <c r="A19" s="235" t="s">
        <v>534</v>
      </c>
      <c r="B19" s="236">
        <v>737</v>
      </c>
      <c r="C19" s="235">
        <v>313.02999999999997</v>
      </c>
      <c r="D19" s="237">
        <v>343.6</v>
      </c>
      <c r="E19" s="244">
        <v>351.98</v>
      </c>
      <c r="F19" s="245">
        <v>342.22</v>
      </c>
      <c r="G19" s="245">
        <v>318.7</v>
      </c>
      <c r="H19" s="246" t="e">
        <f>#REF!-F19</f>
        <v>#REF!</v>
      </c>
      <c r="I19" s="247" t="e">
        <f>H19/F19</f>
        <v>#REF!</v>
      </c>
      <c r="J19" s="248">
        <f>G19-F19</f>
        <v>-23.520000000000039</v>
      </c>
      <c r="K19" s="247">
        <f>J19/F19</f>
        <v>-6.8727719011162522E-2</v>
      </c>
      <c r="L19" s="246">
        <v>315.70999999999998</v>
      </c>
      <c r="M19" s="249">
        <f t="shared" si="2"/>
        <v>-2.9900000000000091</v>
      </c>
      <c r="N19" s="270">
        <v>317.89999999999998</v>
      </c>
      <c r="O19" s="274">
        <f t="shared" si="3"/>
        <v>-0.80000000000001137</v>
      </c>
      <c r="P19" s="275">
        <f t="shared" si="4"/>
        <v>-2.5339710493807971E-3</v>
      </c>
      <c r="Q19" s="373">
        <v>299.8</v>
      </c>
      <c r="R19" s="372">
        <f t="shared" si="0"/>
        <v>-18.099999999999966</v>
      </c>
      <c r="S19" s="389">
        <f t="shared" si="1"/>
        <v>-5.6936143441333652E-2</v>
      </c>
      <c r="T19" s="269">
        <v>737</v>
      </c>
      <c r="U19" s="276" t="s">
        <v>534</v>
      </c>
    </row>
    <row r="20" spans="1:22" ht="16.5" x14ac:dyDescent="0.3">
      <c r="A20" s="235" t="s">
        <v>535</v>
      </c>
      <c r="B20" s="236">
        <v>744</v>
      </c>
      <c r="C20" s="235">
        <v>212.37</v>
      </c>
      <c r="D20" s="237">
        <v>201.01</v>
      </c>
      <c r="E20" s="244">
        <v>199</v>
      </c>
      <c r="F20" s="245">
        <v>202.495</v>
      </c>
      <c r="G20" s="245">
        <v>226.65479999999999</v>
      </c>
      <c r="H20" s="246" t="e">
        <f>#REF!-F20</f>
        <v>#REF!</v>
      </c>
      <c r="I20" s="247" t="e">
        <f>H20/F20</f>
        <v>#REF!</v>
      </c>
      <c r="J20" s="248">
        <f>G20-F20</f>
        <v>24.15979999999999</v>
      </c>
      <c r="K20" s="247">
        <f>J20/F20</f>
        <v>0.1193106002617348</v>
      </c>
      <c r="L20" s="246">
        <v>224.82480000000001</v>
      </c>
      <c r="M20" s="249">
        <f t="shared" si="2"/>
        <v>-1.8299999999999841</v>
      </c>
      <c r="N20" s="270">
        <v>260.83089999999999</v>
      </c>
      <c r="O20" s="274">
        <f t="shared" si="3"/>
        <v>34.176099999999991</v>
      </c>
      <c r="P20" s="275">
        <f t="shared" si="4"/>
        <v>0.15201214456768111</v>
      </c>
      <c r="Q20" s="373">
        <v>250.1891</v>
      </c>
      <c r="R20" s="372">
        <f t="shared" si="0"/>
        <v>-10.641799999999989</v>
      </c>
      <c r="S20" s="389">
        <f t="shared" si="1"/>
        <v>-4.0799613849432675E-2</v>
      </c>
      <c r="T20" s="269">
        <v>744</v>
      </c>
      <c r="U20" s="276" t="s">
        <v>535</v>
      </c>
    </row>
    <row r="21" spans="1:22" ht="16.5" x14ac:dyDescent="0.3">
      <c r="A21" s="235" t="s">
        <v>559</v>
      </c>
      <c r="B21" s="236">
        <v>748</v>
      </c>
      <c r="C21" s="235">
        <v>306.68</v>
      </c>
      <c r="D21" s="237">
        <v>327.75</v>
      </c>
      <c r="E21" s="244">
        <v>351</v>
      </c>
      <c r="F21" s="245">
        <v>360</v>
      </c>
      <c r="G21" s="245">
        <v>358.2</v>
      </c>
      <c r="H21" s="246" t="e">
        <f>#REF!-F21</f>
        <v>#REF!</v>
      </c>
      <c r="I21" s="247" t="e">
        <f>H21/F21</f>
        <v>#REF!</v>
      </c>
      <c r="J21" s="248">
        <f>G21-F21</f>
        <v>-1.8000000000000114</v>
      </c>
      <c r="K21" s="247">
        <f>J21/F21</f>
        <v>-5.0000000000000313E-3</v>
      </c>
      <c r="L21" s="246">
        <v>358.2</v>
      </c>
      <c r="M21" s="249">
        <f t="shared" si="2"/>
        <v>0</v>
      </c>
      <c r="N21" s="270">
        <v>358.4</v>
      </c>
      <c r="O21" s="274">
        <f t="shared" si="3"/>
        <v>0.19999999999998863</v>
      </c>
      <c r="P21" s="275">
        <f t="shared" si="4"/>
        <v>5.5834729201560197E-4</v>
      </c>
      <c r="Q21" s="373">
        <v>356.35</v>
      </c>
      <c r="R21" s="372">
        <f t="shared" si="0"/>
        <v>-2.0499999999999545</v>
      </c>
      <c r="S21" s="389">
        <f t="shared" si="1"/>
        <v>-5.7198660714284453E-3</v>
      </c>
      <c r="T21" s="269">
        <v>748</v>
      </c>
      <c r="U21" s="276" t="s">
        <v>559</v>
      </c>
    </row>
    <row r="22" spans="1:22" ht="16.5" x14ac:dyDescent="0.3">
      <c r="A22" s="235" t="s">
        <v>560</v>
      </c>
      <c r="B22" s="236">
        <v>749</v>
      </c>
      <c r="C22" s="235">
        <v>665.55</v>
      </c>
      <c r="D22" s="237">
        <v>690</v>
      </c>
      <c r="E22" s="244">
        <v>710.75</v>
      </c>
      <c r="F22" s="245">
        <v>727.06200000000001</v>
      </c>
      <c r="G22" s="245">
        <v>749.34860000000003</v>
      </c>
      <c r="H22" s="246" t="e">
        <f>#REF!-F22</f>
        <v>#REF!</v>
      </c>
      <c r="I22" s="247" t="e">
        <f>H22/F22</f>
        <v>#REF!</v>
      </c>
      <c r="J22" s="248">
        <f>G22-F22</f>
        <v>22.286600000000021</v>
      </c>
      <c r="K22" s="247">
        <f>J22/F22</f>
        <v>3.0652956694202173E-2</v>
      </c>
      <c r="L22" s="246">
        <v>761.9787</v>
      </c>
      <c r="M22" s="249">
        <f t="shared" si="2"/>
        <v>12.63009999999997</v>
      </c>
      <c r="N22" s="270">
        <v>758.19</v>
      </c>
      <c r="O22" s="274">
        <f t="shared" si="3"/>
        <v>8.8414000000000215</v>
      </c>
      <c r="P22" s="275">
        <f t="shared" si="4"/>
        <v>1.1603211480845884E-2</v>
      </c>
      <c r="Q22" s="373">
        <v>770.87090000000001</v>
      </c>
      <c r="R22" s="372">
        <f t="shared" si="0"/>
        <v>12.680899999999951</v>
      </c>
      <c r="S22" s="389">
        <f t="shared" si="1"/>
        <v>1.6725227185797688E-2</v>
      </c>
      <c r="T22" s="269">
        <v>749</v>
      </c>
      <c r="U22" s="276" t="s">
        <v>560</v>
      </c>
    </row>
    <row r="23" spans="1:22" ht="16.5" x14ac:dyDescent="0.3">
      <c r="A23" s="235" t="s">
        <v>580</v>
      </c>
      <c r="B23" s="236">
        <v>756</v>
      </c>
      <c r="C23" s="235">
        <v>121.8</v>
      </c>
      <c r="D23" s="237">
        <v>112.5</v>
      </c>
      <c r="E23" s="244">
        <v>112.5</v>
      </c>
      <c r="F23" s="245">
        <v>112.804</v>
      </c>
      <c r="G23" s="245">
        <v>157.804</v>
      </c>
      <c r="H23" s="246" t="e">
        <f>#REF!-F23</f>
        <v>#REF!</v>
      </c>
      <c r="I23" s="247" t="e">
        <f>H23/F23</f>
        <v>#REF!</v>
      </c>
      <c r="J23" s="248">
        <f>G23-F23</f>
        <v>45</v>
      </c>
      <c r="K23" s="247">
        <f>J23/F23</f>
        <v>0.39892202404170063</v>
      </c>
      <c r="L23" s="246">
        <v>157.804</v>
      </c>
      <c r="M23" s="249">
        <f t="shared" si="2"/>
        <v>0</v>
      </c>
      <c r="N23" s="270">
        <v>150</v>
      </c>
      <c r="O23" s="274">
        <f t="shared" si="3"/>
        <v>-7.804000000000002</v>
      </c>
      <c r="P23" s="275">
        <f t="shared" si="4"/>
        <v>-4.9453752756584132E-2</v>
      </c>
      <c r="Q23" s="373">
        <v>152.99969999999999</v>
      </c>
      <c r="R23" s="372">
        <f t="shared" si="0"/>
        <v>2.99969999999999</v>
      </c>
      <c r="S23" s="389">
        <f t="shared" si="1"/>
        <v>1.9997999999999932E-2</v>
      </c>
      <c r="T23" s="269">
        <v>756</v>
      </c>
      <c r="U23" s="276" t="s">
        <v>580</v>
      </c>
    </row>
    <row r="24" spans="1:22" ht="16.5" x14ac:dyDescent="0.3">
      <c r="A24" s="377" t="s">
        <v>518</v>
      </c>
      <c r="B24" s="378"/>
      <c r="C24" s="377">
        <f>SUM(C7:C23)</f>
        <v>7026.0700000000006</v>
      </c>
      <c r="D24" s="377">
        <f>SUM(D7:D23)</f>
        <v>7134.8600000000015</v>
      </c>
      <c r="E24" s="379">
        <f>SUM(E7:E23)</f>
        <v>7236.01</v>
      </c>
      <c r="F24" s="380">
        <f>SUM(F7:F23)</f>
        <v>7324.3399999999992</v>
      </c>
      <c r="G24" s="380">
        <f>SUM(G7:G23)</f>
        <v>7368.7000000000007</v>
      </c>
      <c r="H24" s="381" t="e">
        <f t="shared" ref="H24:L24" si="5">SUM(H7:H23)</f>
        <v>#REF!</v>
      </c>
      <c r="I24" s="381" t="e">
        <f t="shared" si="5"/>
        <v>#REF!</v>
      </c>
      <c r="J24" s="381">
        <f t="shared" si="5"/>
        <v>44.360000000000127</v>
      </c>
      <c r="K24" s="381">
        <f t="shared" si="5"/>
        <v>0.35987317470418995</v>
      </c>
      <c r="L24" s="381">
        <f t="shared" si="5"/>
        <v>7404.5401999999995</v>
      </c>
      <c r="M24" s="382"/>
      <c r="N24" s="383">
        <f>SUM(N7:N23)</f>
        <v>7404.7999999999993</v>
      </c>
      <c r="O24" s="383">
        <f>SUM(O7:O23)</f>
        <v>36.099999999999909</v>
      </c>
      <c r="P24" s="275">
        <f>O24/G24</f>
        <v>4.8991002483477286E-3</v>
      </c>
      <c r="Q24" s="384">
        <f>SUM(Q7:Q23)</f>
        <v>7466.2500000000009</v>
      </c>
      <c r="R24" s="384">
        <f>SUM(R7:R23)</f>
        <v>61.450000000000017</v>
      </c>
      <c r="S24" s="409">
        <f t="shared" si="1"/>
        <v>8.2986711322385505E-3</v>
      </c>
      <c r="T24" s="385"/>
      <c r="U24" s="385"/>
    </row>
    <row r="25" spans="1:22" s="27" customFormat="1" ht="16.5" x14ac:dyDescent="0.3">
      <c r="A25" s="386"/>
      <c r="B25" s="387"/>
      <c r="C25" s="414" t="s">
        <v>756</v>
      </c>
      <c r="D25" s="386">
        <f>D24-C24</f>
        <v>108.79000000000087</v>
      </c>
      <c r="E25" s="386">
        <f t="shared" ref="E25:M25" si="6">E24-D24</f>
        <v>101.14999999999873</v>
      </c>
      <c r="F25" s="386">
        <f t="shared" si="6"/>
        <v>88.329999999999018</v>
      </c>
      <c r="G25" s="386">
        <f>G24-F24</f>
        <v>44.360000000001492</v>
      </c>
      <c r="H25" s="386" t="e">
        <f t="shared" si="6"/>
        <v>#REF!</v>
      </c>
      <c r="I25" s="386" t="e">
        <f t="shared" si="6"/>
        <v>#REF!</v>
      </c>
      <c r="J25" s="386" t="e">
        <f t="shared" si="6"/>
        <v>#REF!</v>
      </c>
      <c r="K25" s="386">
        <f t="shared" si="6"/>
        <v>-44.000126825295936</v>
      </c>
      <c r="L25" s="386">
        <f t="shared" si="6"/>
        <v>7404.1803268252952</v>
      </c>
      <c r="M25" s="386">
        <f t="shared" si="6"/>
        <v>-7404.5401999999995</v>
      </c>
      <c r="N25" s="386">
        <f>N24-G24</f>
        <v>36.099999999998545</v>
      </c>
      <c r="O25" s="386"/>
      <c r="P25" s="386"/>
      <c r="Q25" s="386">
        <f>Q24-N24</f>
        <v>61.450000000001637</v>
      </c>
      <c r="R25" s="43"/>
      <c r="S25" s="43"/>
    </row>
    <row r="26" spans="1:22" x14ac:dyDescent="0.2">
      <c r="G26" s="240"/>
      <c r="I26" s="238"/>
      <c r="K26" s="238"/>
      <c r="L26" s="265"/>
      <c r="N26" s="271"/>
      <c r="P26" s="239"/>
    </row>
    <row r="27" spans="1:22" ht="15.75" x14ac:dyDescent="0.25">
      <c r="B27" s="408" t="s">
        <v>762</v>
      </c>
      <c r="G27" s="240"/>
      <c r="I27" s="219"/>
      <c r="L27" s="265"/>
      <c r="N27" s="272"/>
      <c r="Q27" s="390" t="s">
        <v>751</v>
      </c>
      <c r="R27" s="391" t="s">
        <v>815</v>
      </c>
      <c r="S27" s="392"/>
      <c r="T27" s="393"/>
      <c r="U27" s="393"/>
      <c r="V27" s="393"/>
    </row>
    <row r="28" spans="1:22" x14ac:dyDescent="0.2">
      <c r="G28" s="219"/>
      <c r="L28" s="265"/>
      <c r="N28" s="272"/>
      <c r="O28" s="220" t="s">
        <v>659</v>
      </c>
      <c r="Q28" s="394"/>
      <c r="R28" s="405"/>
      <c r="S28" s="392"/>
      <c r="T28" s="393"/>
      <c r="U28" s="393"/>
      <c r="V28" s="393"/>
    </row>
    <row r="29" spans="1:22" ht="15.75" x14ac:dyDescent="0.25">
      <c r="Q29" s="390" t="s">
        <v>752</v>
      </c>
      <c r="R29" s="391" t="s">
        <v>813</v>
      </c>
      <c r="S29" s="392"/>
      <c r="T29" s="393"/>
      <c r="U29" s="393"/>
      <c r="V29" s="393"/>
    </row>
    <row r="30" spans="1:22" ht="15.75" x14ac:dyDescent="0.25">
      <c r="Q30" s="394"/>
      <c r="R30" s="391" t="s">
        <v>814</v>
      </c>
      <c r="S30" s="392"/>
      <c r="T30" s="393"/>
      <c r="U30" s="393"/>
      <c r="V30" s="393"/>
    </row>
    <row r="31" spans="1:22" ht="15.75" x14ac:dyDescent="0.25">
      <c r="Q31" s="394"/>
      <c r="R31" s="391" t="s">
        <v>801</v>
      </c>
      <c r="S31" s="392"/>
      <c r="T31" s="393"/>
      <c r="U31" s="393"/>
      <c r="V31" s="393"/>
    </row>
    <row r="32" spans="1:22" ht="15.75" x14ac:dyDescent="0.25">
      <c r="Q32" s="394"/>
      <c r="R32" s="395"/>
      <c r="S32" s="392"/>
      <c r="T32" s="393"/>
      <c r="U32" s="393"/>
      <c r="V32" s="393"/>
    </row>
    <row r="33" spans="1:22" ht="15.75" x14ac:dyDescent="0.25">
      <c r="C33" s="241"/>
      <c r="Q33" s="390" t="s">
        <v>753</v>
      </c>
      <c r="R33" s="391" t="s">
        <v>802</v>
      </c>
      <c r="S33" s="392"/>
      <c r="T33" s="393"/>
      <c r="U33" s="393"/>
      <c r="V33" s="393"/>
    </row>
    <row r="34" spans="1:22" ht="15.75" x14ac:dyDescent="0.25">
      <c r="C34" s="241"/>
      <c r="Q34" s="394"/>
      <c r="R34" s="391" t="s">
        <v>760</v>
      </c>
      <c r="S34" s="392"/>
      <c r="T34" s="393"/>
      <c r="U34" s="393"/>
      <c r="V34" s="393"/>
    </row>
    <row r="35" spans="1:22" ht="15.75" x14ac:dyDescent="0.25">
      <c r="Q35" s="394"/>
      <c r="R35" s="395"/>
      <c r="S35" s="392"/>
      <c r="T35" s="393"/>
      <c r="U35" s="393"/>
      <c r="V35" s="393"/>
    </row>
    <row r="36" spans="1:22" ht="15.75" x14ac:dyDescent="0.25">
      <c r="Q36" s="390" t="s">
        <v>810</v>
      </c>
      <c r="R36" s="391" t="s">
        <v>761</v>
      </c>
      <c r="S36" s="392"/>
      <c r="T36" s="393"/>
      <c r="U36" s="393"/>
      <c r="V36" s="393"/>
    </row>
    <row r="37" spans="1:22" ht="15.75" x14ac:dyDescent="0.25">
      <c r="Q37" s="394"/>
      <c r="R37" s="391" t="s">
        <v>811</v>
      </c>
      <c r="S37" s="392"/>
      <c r="T37" s="393"/>
      <c r="U37" s="393"/>
      <c r="V37" s="393"/>
    </row>
    <row r="38" spans="1:22" ht="15.75" x14ac:dyDescent="0.25">
      <c r="Q38" s="394"/>
      <c r="R38" s="391" t="s">
        <v>812</v>
      </c>
      <c r="S38" s="392"/>
      <c r="T38" s="393"/>
      <c r="U38" s="393"/>
      <c r="V38" s="393"/>
    </row>
    <row r="39" spans="1:22" x14ac:dyDescent="0.2">
      <c r="Q39" s="394"/>
      <c r="R39" s="405"/>
      <c r="S39" s="392"/>
      <c r="T39" s="393"/>
      <c r="U39" s="393"/>
      <c r="V39" s="393"/>
    </row>
    <row r="40" spans="1:22" ht="15.75" x14ac:dyDescent="0.25">
      <c r="A40" s="218"/>
    </row>
    <row r="63" spans="4:16" x14ac:dyDescent="0.2">
      <c r="D63" s="238"/>
      <c r="E63" s="238"/>
      <c r="F63" s="238"/>
      <c r="G63" s="238"/>
      <c r="H63" s="238"/>
      <c r="I63" s="238"/>
      <c r="K63" s="238"/>
      <c r="L63" s="238"/>
      <c r="N63" s="239"/>
      <c r="P63" s="239"/>
    </row>
    <row r="64" spans="4:16" x14ac:dyDescent="0.2">
      <c r="I64" s="238"/>
      <c r="K64" s="238"/>
      <c r="L64" s="238"/>
      <c r="N64" s="239"/>
      <c r="P64" s="239"/>
    </row>
    <row r="71" spans="3:3" x14ac:dyDescent="0.2">
      <c r="C71" s="241"/>
    </row>
    <row r="72" spans="3:3" x14ac:dyDescent="0.2">
      <c r="C72" s="241"/>
    </row>
  </sheetData>
  <pageMargins left="0.70866141732283472" right="0.31496062992125984" top="0.15748031496062992" bottom="0.15748031496062992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4"/>
  <sheetViews>
    <sheetView workbookViewId="0">
      <selection sqref="A1:C1"/>
    </sheetView>
  </sheetViews>
  <sheetFormatPr defaultColWidth="11.42578125" defaultRowHeight="12.75" x14ac:dyDescent="0.2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67"/>
    <col min="42" max="42" width="9.140625" style="178" customWidth="1"/>
    <col min="43" max="43" width="4.28515625" style="178" customWidth="1"/>
    <col min="44" max="44" width="5.28515625" style="178" customWidth="1"/>
    <col min="45" max="45" width="9.85546875" style="178" customWidth="1"/>
    <col min="46" max="46" width="9" style="178" customWidth="1"/>
    <col min="47" max="47" width="3.42578125" style="178" customWidth="1"/>
    <col min="48" max="48" width="6.5703125" style="178" customWidth="1"/>
    <col min="49" max="49" width="7.42578125" style="178" customWidth="1"/>
    <col min="50" max="50" width="10" style="179" customWidth="1"/>
    <col min="51" max="51" width="10.140625" style="179" customWidth="1"/>
    <col min="52" max="52" width="9.85546875" style="179" customWidth="1"/>
    <col min="53" max="53" width="8.85546875" style="179" customWidth="1"/>
    <col min="54" max="54" width="9.7109375" style="179" customWidth="1"/>
  </cols>
  <sheetData>
    <row r="1" spans="1:53" ht="31.5" customHeight="1" x14ac:dyDescent="0.25">
      <c r="A1" s="538" t="s">
        <v>669</v>
      </c>
      <c r="B1" s="539"/>
      <c r="C1" s="540"/>
      <c r="D1" s="533">
        <v>340</v>
      </c>
      <c r="E1" s="534"/>
      <c r="F1" s="533">
        <v>701</v>
      </c>
      <c r="G1" s="534"/>
      <c r="H1" s="533">
        <v>702</v>
      </c>
      <c r="I1" s="534"/>
      <c r="J1" s="533">
        <v>707</v>
      </c>
      <c r="K1" s="534"/>
      <c r="L1" s="533">
        <v>709</v>
      </c>
      <c r="M1" s="534"/>
      <c r="N1" s="533">
        <v>710</v>
      </c>
      <c r="O1" s="534"/>
      <c r="P1" s="533">
        <v>712</v>
      </c>
      <c r="Q1" s="534"/>
      <c r="R1" s="533">
        <v>713</v>
      </c>
      <c r="S1" s="534"/>
      <c r="T1" s="533">
        <v>717</v>
      </c>
      <c r="U1" s="534"/>
      <c r="V1" s="533">
        <v>723</v>
      </c>
      <c r="W1" s="534"/>
      <c r="X1" s="533">
        <v>729</v>
      </c>
      <c r="Y1" s="534"/>
      <c r="Z1" s="533">
        <v>732</v>
      </c>
      <c r="AA1" s="534"/>
      <c r="AB1" s="533">
        <v>737</v>
      </c>
      <c r="AC1" s="534"/>
      <c r="AD1" s="533">
        <v>744</v>
      </c>
      <c r="AE1" s="534"/>
      <c r="AF1" s="533">
        <v>748</v>
      </c>
      <c r="AG1" s="534"/>
      <c r="AH1" s="533">
        <v>749</v>
      </c>
      <c r="AI1" s="534"/>
      <c r="AJ1" s="533">
        <v>756</v>
      </c>
      <c r="AK1" s="535"/>
      <c r="AL1" s="533" t="s">
        <v>563</v>
      </c>
      <c r="AM1" s="534"/>
      <c r="AN1" s="85"/>
      <c r="AP1" s="200" t="s">
        <v>670</v>
      </c>
      <c r="AQ1" s="545" t="s">
        <v>0</v>
      </c>
      <c r="AR1" s="545" t="s">
        <v>576</v>
      </c>
      <c r="AS1" s="545" t="s">
        <v>497</v>
      </c>
      <c r="AT1" s="545" t="s">
        <v>498</v>
      </c>
      <c r="AU1" s="545"/>
      <c r="AV1" s="545" t="s">
        <v>573</v>
      </c>
      <c r="AW1" s="545" t="s">
        <v>1</v>
      </c>
      <c r="AX1" s="541" t="s">
        <v>606</v>
      </c>
      <c r="AY1" s="541" t="s">
        <v>607</v>
      </c>
      <c r="AZ1" s="541" t="s">
        <v>566</v>
      </c>
      <c r="BA1" s="543" t="s">
        <v>567</v>
      </c>
    </row>
    <row r="2" spans="1:53" ht="18" customHeight="1" x14ac:dyDescent="0.25">
      <c r="A2" s="174" t="s">
        <v>754</v>
      </c>
      <c r="B2" s="86"/>
      <c r="C2" s="87"/>
      <c r="D2" s="122" t="s">
        <v>564</v>
      </c>
      <c r="E2" s="123" t="s">
        <v>565</v>
      </c>
      <c r="F2" s="122" t="s">
        <v>564</v>
      </c>
      <c r="G2" s="123" t="s">
        <v>565</v>
      </c>
      <c r="H2" s="122" t="s">
        <v>564</v>
      </c>
      <c r="I2" s="123" t="s">
        <v>565</v>
      </c>
      <c r="J2" s="122" t="s">
        <v>564</v>
      </c>
      <c r="K2" s="123" t="s">
        <v>565</v>
      </c>
      <c r="L2" s="122" t="s">
        <v>564</v>
      </c>
      <c r="M2" s="123" t="s">
        <v>565</v>
      </c>
      <c r="N2" s="122" t="s">
        <v>564</v>
      </c>
      <c r="O2" s="123" t="s">
        <v>565</v>
      </c>
      <c r="P2" s="122" t="s">
        <v>564</v>
      </c>
      <c r="Q2" s="123" t="s">
        <v>565</v>
      </c>
      <c r="R2" s="122" t="s">
        <v>564</v>
      </c>
      <c r="S2" s="123" t="s">
        <v>565</v>
      </c>
      <c r="T2" s="122" t="s">
        <v>564</v>
      </c>
      <c r="U2" s="123" t="s">
        <v>565</v>
      </c>
      <c r="V2" s="122" t="s">
        <v>564</v>
      </c>
      <c r="W2" s="123" t="s">
        <v>565</v>
      </c>
      <c r="X2" s="122" t="s">
        <v>564</v>
      </c>
      <c r="Y2" s="123" t="s">
        <v>565</v>
      </c>
      <c r="Z2" s="122" t="s">
        <v>564</v>
      </c>
      <c r="AA2" s="123" t="s">
        <v>565</v>
      </c>
      <c r="AB2" s="122" t="s">
        <v>564</v>
      </c>
      <c r="AC2" s="123" t="s">
        <v>565</v>
      </c>
      <c r="AD2" s="122" t="s">
        <v>564</v>
      </c>
      <c r="AE2" s="123" t="s">
        <v>565</v>
      </c>
      <c r="AF2" s="122" t="s">
        <v>564</v>
      </c>
      <c r="AG2" s="123" t="s">
        <v>565</v>
      </c>
      <c r="AH2" s="122" t="s">
        <v>564</v>
      </c>
      <c r="AI2" s="123" t="s">
        <v>565</v>
      </c>
      <c r="AJ2" s="122" t="s">
        <v>564</v>
      </c>
      <c r="AK2" s="123" t="s">
        <v>565</v>
      </c>
      <c r="AL2" s="122" t="s">
        <v>564</v>
      </c>
      <c r="AM2" s="123" t="s">
        <v>565</v>
      </c>
      <c r="AN2" s="124"/>
      <c r="AP2" s="201" t="s">
        <v>495</v>
      </c>
      <c r="AQ2" s="546"/>
      <c r="AR2" s="546"/>
      <c r="AS2" s="546"/>
      <c r="AT2" s="546"/>
      <c r="AU2" s="546"/>
      <c r="AV2" s="546"/>
      <c r="AW2" s="546"/>
      <c r="AX2" s="542"/>
      <c r="AY2" s="542"/>
      <c r="AZ2" s="542"/>
      <c r="BA2" s="544"/>
    </row>
    <row r="3" spans="1:53" ht="18" customHeight="1" x14ac:dyDescent="0.25">
      <c r="B3" s="88"/>
      <c r="C3" s="89"/>
      <c r="D3" s="125"/>
      <c r="E3" s="126"/>
      <c r="F3" s="125"/>
      <c r="G3" s="126"/>
      <c r="H3" s="125"/>
      <c r="I3" s="126"/>
      <c r="J3" s="125"/>
      <c r="K3" s="126"/>
      <c r="L3" s="125"/>
      <c r="M3" s="126"/>
      <c r="N3" s="125"/>
      <c r="O3" s="126"/>
      <c r="P3" s="125"/>
      <c r="Q3" s="126"/>
      <c r="R3" s="125"/>
      <c r="S3" s="126"/>
      <c r="T3" s="125"/>
      <c r="U3" s="126"/>
      <c r="V3" s="125"/>
      <c r="W3" s="126"/>
      <c r="X3" s="125"/>
      <c r="Y3" s="126"/>
      <c r="Z3" s="125"/>
      <c r="AA3" s="126"/>
      <c r="AB3" s="125"/>
      <c r="AC3" s="126"/>
      <c r="AD3" s="125"/>
      <c r="AE3" s="126"/>
      <c r="AF3" s="125"/>
      <c r="AG3" s="126"/>
      <c r="AH3" s="125"/>
      <c r="AI3" s="126"/>
      <c r="AJ3" s="125"/>
      <c r="AK3" s="126"/>
      <c r="AL3" s="125"/>
      <c r="AM3" s="126"/>
      <c r="AN3" s="127"/>
      <c r="AP3" s="175"/>
      <c r="AQ3" s="175"/>
      <c r="AR3" s="175"/>
      <c r="AS3" s="175"/>
      <c r="AT3" s="175"/>
      <c r="AU3" s="176"/>
      <c r="AV3" s="175"/>
      <c r="AW3" s="175"/>
      <c r="AX3" s="180"/>
      <c r="AY3" s="180"/>
      <c r="AZ3" s="180"/>
      <c r="BA3" s="180"/>
    </row>
    <row r="4" spans="1:53" ht="18" customHeight="1" x14ac:dyDescent="0.25">
      <c r="A4" s="96" t="s">
        <v>623</v>
      </c>
      <c r="B4" s="90" t="s">
        <v>9</v>
      </c>
      <c r="C4" s="95">
        <v>340085</v>
      </c>
      <c r="D4" s="97">
        <v>6</v>
      </c>
      <c r="E4" s="98">
        <v>3</v>
      </c>
      <c r="F4" s="97"/>
      <c r="G4" s="98"/>
      <c r="H4" s="97"/>
      <c r="I4" s="98">
        <v>7</v>
      </c>
      <c r="J4" s="97"/>
      <c r="K4" s="98">
        <v>2</v>
      </c>
      <c r="L4" s="97"/>
      <c r="M4" s="98">
        <v>2</v>
      </c>
      <c r="N4" s="97"/>
      <c r="O4" s="98">
        <v>2</v>
      </c>
      <c r="P4" s="97">
        <v>2</v>
      </c>
      <c r="Q4" s="98">
        <v>3</v>
      </c>
      <c r="R4" s="97"/>
      <c r="S4" s="98"/>
      <c r="T4" s="97">
        <v>12</v>
      </c>
      <c r="U4" s="98">
        <v>24</v>
      </c>
      <c r="V4" s="97"/>
      <c r="W4" s="98"/>
      <c r="X4" s="97"/>
      <c r="Y4" s="98"/>
      <c r="Z4" s="97"/>
      <c r="AA4" s="98">
        <v>2</v>
      </c>
      <c r="AB4" s="97"/>
      <c r="AC4" s="98">
        <v>4</v>
      </c>
      <c r="AD4" s="97"/>
      <c r="AE4" s="98"/>
      <c r="AF4" s="97"/>
      <c r="AG4" s="98"/>
      <c r="AH4" s="97"/>
      <c r="AI4" s="98">
        <v>1</v>
      </c>
      <c r="AJ4" s="97"/>
      <c r="AK4" s="98"/>
      <c r="AL4" s="97">
        <f t="shared" ref="AL4:AL19" si="0">D4+F4+H4+J4+L4+N4+P4+R4+T4+V4+X4+Z4+AB4+AD4+AF4+AH4+AJ4</f>
        <v>20</v>
      </c>
      <c r="AM4" s="98">
        <f t="shared" ref="AM4:AM19" si="1">E4+G4+I4+K4+M4+O4+Q4+S4+U4+W4+Y4+AA4+AC4+AE4+AG4+AI4+AK4</f>
        <v>50</v>
      </c>
      <c r="AN4" s="99">
        <f t="shared" ref="AN4:AN20" si="2">SUM(D4:AK4)</f>
        <v>70</v>
      </c>
      <c r="AO4" s="198" t="s">
        <v>660</v>
      </c>
      <c r="AP4" s="145" t="s">
        <v>33</v>
      </c>
      <c r="AQ4" s="142" t="s">
        <v>24</v>
      </c>
      <c r="AR4" s="142" t="s">
        <v>8</v>
      </c>
      <c r="AS4" s="142" t="s">
        <v>25</v>
      </c>
      <c r="AT4" s="142" t="s">
        <v>26</v>
      </c>
      <c r="AU4" s="199"/>
      <c r="AV4" s="141">
        <v>6</v>
      </c>
      <c r="AW4" s="142" t="s">
        <v>28</v>
      </c>
      <c r="AX4" s="143">
        <v>0</v>
      </c>
      <c r="AY4" s="143">
        <v>0.1111111111111111</v>
      </c>
      <c r="AZ4" s="298">
        <v>0</v>
      </c>
      <c r="BA4" s="298">
        <v>4</v>
      </c>
    </row>
    <row r="5" spans="1:53" ht="18" customHeight="1" x14ac:dyDescent="0.25">
      <c r="A5" s="96" t="s">
        <v>623</v>
      </c>
      <c r="B5" s="90" t="s">
        <v>75</v>
      </c>
      <c r="C5" s="95">
        <v>340111</v>
      </c>
      <c r="D5" s="97"/>
      <c r="E5" s="98"/>
      <c r="F5" s="97"/>
      <c r="G5" s="98"/>
      <c r="H5" s="97"/>
      <c r="I5" s="98"/>
      <c r="J5" s="97"/>
      <c r="K5" s="98"/>
      <c r="L5" s="97">
        <v>2</v>
      </c>
      <c r="M5" s="98">
        <v>10</v>
      </c>
      <c r="N5" s="97">
        <v>3</v>
      </c>
      <c r="O5" s="98">
        <v>3</v>
      </c>
      <c r="P5" s="97"/>
      <c r="Q5" s="98"/>
      <c r="R5" s="97"/>
      <c r="S5" s="98"/>
      <c r="T5" s="97"/>
      <c r="U5" s="98"/>
      <c r="V5" s="97"/>
      <c r="W5" s="98"/>
      <c r="X5" s="97"/>
      <c r="Y5" s="98"/>
      <c r="Z5" s="97"/>
      <c r="AA5" s="98"/>
      <c r="AB5" s="97"/>
      <c r="AC5" s="98"/>
      <c r="AD5" s="97"/>
      <c r="AE5" s="98"/>
      <c r="AF5" s="97"/>
      <c r="AG5" s="98">
        <v>1</v>
      </c>
      <c r="AH5" s="97"/>
      <c r="AI5" s="98">
        <v>1</v>
      </c>
      <c r="AJ5" s="97"/>
      <c r="AK5" s="98"/>
      <c r="AL5" s="97">
        <f t="shared" si="0"/>
        <v>5</v>
      </c>
      <c r="AM5" s="98">
        <f t="shared" si="1"/>
        <v>15</v>
      </c>
      <c r="AN5" s="99">
        <f t="shared" si="2"/>
        <v>20</v>
      </c>
      <c r="AO5" s="198" t="s">
        <v>661</v>
      </c>
      <c r="AP5" s="152" t="s">
        <v>74</v>
      </c>
      <c r="AQ5" s="142" t="s">
        <v>24</v>
      </c>
      <c r="AR5" s="142" t="s">
        <v>8</v>
      </c>
      <c r="AS5" s="142" t="s">
        <v>25</v>
      </c>
      <c r="AT5" s="142" t="s">
        <v>26</v>
      </c>
      <c r="AU5" s="177"/>
      <c r="AV5" s="141">
        <v>6</v>
      </c>
      <c r="AW5" s="142" t="s">
        <v>28</v>
      </c>
      <c r="AX5" s="143">
        <v>0.2857142857142857</v>
      </c>
      <c r="AY5" s="143">
        <v>0.27777777777777779</v>
      </c>
      <c r="AZ5" s="298">
        <v>6</v>
      </c>
      <c r="BA5" s="398">
        <v>10</v>
      </c>
    </row>
    <row r="6" spans="1:53" ht="18" customHeight="1" x14ac:dyDescent="0.25">
      <c r="A6" s="96" t="s">
        <v>623</v>
      </c>
      <c r="B6" s="90" t="s">
        <v>34</v>
      </c>
      <c r="C6" s="95">
        <v>340387</v>
      </c>
      <c r="D6" s="97"/>
      <c r="E6" s="98"/>
      <c r="F6" s="97">
        <v>3</v>
      </c>
      <c r="G6" s="98">
        <v>6</v>
      </c>
      <c r="H6" s="97"/>
      <c r="I6" s="98"/>
      <c r="J6" s="97"/>
      <c r="K6" s="98">
        <v>1</v>
      </c>
      <c r="L6" s="97"/>
      <c r="M6" s="98"/>
      <c r="N6" s="97"/>
      <c r="O6" s="98"/>
      <c r="P6" s="97"/>
      <c r="Q6" s="98"/>
      <c r="R6" s="97"/>
      <c r="S6" s="98"/>
      <c r="T6" s="97"/>
      <c r="U6" s="98"/>
      <c r="V6" s="97">
        <v>1</v>
      </c>
      <c r="W6" s="98">
        <v>6</v>
      </c>
      <c r="X6" s="97"/>
      <c r="Y6" s="98"/>
      <c r="Z6" s="97"/>
      <c r="AA6" s="98"/>
      <c r="AB6" s="97"/>
      <c r="AC6" s="98"/>
      <c r="AD6" s="97">
        <v>1</v>
      </c>
      <c r="AE6" s="98">
        <v>2</v>
      </c>
      <c r="AF6" s="97"/>
      <c r="AG6" s="98"/>
      <c r="AH6" s="97"/>
      <c r="AI6" s="98"/>
      <c r="AJ6" s="97"/>
      <c r="AK6" s="98"/>
      <c r="AL6" s="97">
        <f t="shared" si="0"/>
        <v>5</v>
      </c>
      <c r="AM6" s="98">
        <f t="shared" si="1"/>
        <v>15</v>
      </c>
      <c r="AN6" s="99">
        <f t="shared" si="2"/>
        <v>20</v>
      </c>
      <c r="AO6" s="198" t="s">
        <v>662</v>
      </c>
      <c r="AP6" s="145" t="s">
        <v>117</v>
      </c>
      <c r="AQ6" s="142" t="s">
        <v>24</v>
      </c>
      <c r="AR6" s="142" t="s">
        <v>8</v>
      </c>
      <c r="AS6" s="142" t="s">
        <v>25</v>
      </c>
      <c r="AT6" s="142" t="s">
        <v>26</v>
      </c>
      <c r="AU6" s="177"/>
      <c r="AV6" s="141">
        <v>6</v>
      </c>
      <c r="AW6" s="142" t="s">
        <v>28</v>
      </c>
      <c r="AX6" s="143">
        <v>0.14285714285714285</v>
      </c>
      <c r="AY6" s="143">
        <v>0.16666666666666666</v>
      </c>
      <c r="AZ6" s="396">
        <v>3</v>
      </c>
      <c r="BA6" s="398">
        <v>6</v>
      </c>
    </row>
    <row r="7" spans="1:53" ht="18" customHeight="1" x14ac:dyDescent="0.25">
      <c r="A7" s="96" t="s">
        <v>623</v>
      </c>
      <c r="B7" s="90" t="s">
        <v>80</v>
      </c>
      <c r="C7" s="95">
        <v>340131</v>
      </c>
      <c r="D7" s="97"/>
      <c r="E7" s="98"/>
      <c r="F7" s="97"/>
      <c r="G7" s="98"/>
      <c r="H7" s="97"/>
      <c r="I7" s="98"/>
      <c r="J7" s="97">
        <v>1</v>
      </c>
      <c r="K7" s="98">
        <v>5</v>
      </c>
      <c r="L7" s="97"/>
      <c r="M7" s="98">
        <v>2</v>
      </c>
      <c r="N7" s="97">
        <v>4</v>
      </c>
      <c r="O7" s="98">
        <v>2</v>
      </c>
      <c r="P7" s="97"/>
      <c r="Q7" s="98"/>
      <c r="R7" s="97"/>
      <c r="S7" s="98"/>
      <c r="T7" s="97"/>
      <c r="U7" s="98"/>
      <c r="V7" s="97"/>
      <c r="W7" s="98"/>
      <c r="X7" s="97"/>
      <c r="Y7" s="98"/>
      <c r="Z7" s="97"/>
      <c r="AA7" s="98"/>
      <c r="AB7" s="97"/>
      <c r="AC7" s="98"/>
      <c r="AD7" s="97"/>
      <c r="AE7" s="98"/>
      <c r="AF7" s="97"/>
      <c r="AG7" s="98"/>
      <c r="AH7" s="97"/>
      <c r="AI7" s="98">
        <v>1</v>
      </c>
      <c r="AJ7" s="97"/>
      <c r="AK7" s="98"/>
      <c r="AL7" s="97">
        <f t="shared" si="0"/>
        <v>5</v>
      </c>
      <c r="AM7" s="98">
        <f t="shared" si="1"/>
        <v>10</v>
      </c>
      <c r="AN7" s="99">
        <f t="shared" si="2"/>
        <v>15</v>
      </c>
      <c r="AO7" s="198" t="s">
        <v>662</v>
      </c>
      <c r="AP7" s="152" t="s">
        <v>311</v>
      </c>
      <c r="AQ7" s="142" t="s">
        <v>24</v>
      </c>
      <c r="AR7" s="142" t="s">
        <v>8</v>
      </c>
      <c r="AS7" s="142" t="s">
        <v>25</v>
      </c>
      <c r="AT7" s="142" t="s">
        <v>26</v>
      </c>
      <c r="AU7" s="177"/>
      <c r="AV7" s="141">
        <v>6</v>
      </c>
      <c r="AW7" s="142" t="s">
        <v>28</v>
      </c>
      <c r="AX7" s="143">
        <v>0</v>
      </c>
      <c r="AY7" s="143">
        <v>0.1111111111111111</v>
      </c>
      <c r="AZ7" s="298">
        <v>0</v>
      </c>
      <c r="BA7" s="397">
        <v>4</v>
      </c>
    </row>
    <row r="8" spans="1:53" ht="18" customHeight="1" x14ac:dyDescent="0.25">
      <c r="A8" s="96" t="s">
        <v>623</v>
      </c>
      <c r="B8" s="90" t="s">
        <v>3</v>
      </c>
      <c r="C8" s="95">
        <v>340061</v>
      </c>
      <c r="D8" s="97"/>
      <c r="E8" s="98">
        <v>2</v>
      </c>
      <c r="F8" s="97"/>
      <c r="G8" s="98"/>
      <c r="H8" s="97">
        <v>3</v>
      </c>
      <c r="I8" s="98">
        <v>8</v>
      </c>
      <c r="J8" s="97"/>
      <c r="K8" s="98"/>
      <c r="L8" s="97">
        <v>1</v>
      </c>
      <c r="M8" s="98">
        <v>2</v>
      </c>
      <c r="N8" s="97">
        <v>1</v>
      </c>
      <c r="O8" s="98">
        <v>3</v>
      </c>
      <c r="P8" s="97">
        <v>3</v>
      </c>
      <c r="Q8" s="98">
        <v>8</v>
      </c>
      <c r="R8" s="97">
        <v>3</v>
      </c>
      <c r="S8" s="98">
        <v>6</v>
      </c>
      <c r="T8" s="97">
        <v>3</v>
      </c>
      <c r="U8" s="98">
        <v>8</v>
      </c>
      <c r="V8" s="97"/>
      <c r="W8" s="98"/>
      <c r="X8" s="97">
        <v>2</v>
      </c>
      <c r="Y8" s="98">
        <v>5</v>
      </c>
      <c r="Z8" s="97">
        <v>1</v>
      </c>
      <c r="AA8" s="98">
        <v>3</v>
      </c>
      <c r="AB8" s="97">
        <v>3</v>
      </c>
      <c r="AC8" s="98">
        <v>3</v>
      </c>
      <c r="AD8" s="97"/>
      <c r="AE8" s="98">
        <v>2</v>
      </c>
      <c r="AF8" s="97"/>
      <c r="AG8" s="98"/>
      <c r="AH8" s="97"/>
      <c r="AI8" s="98"/>
      <c r="AJ8" s="97"/>
      <c r="AK8" s="98"/>
      <c r="AL8" s="97">
        <f t="shared" si="0"/>
        <v>20</v>
      </c>
      <c r="AM8" s="98">
        <f t="shared" si="1"/>
        <v>50</v>
      </c>
      <c r="AN8" s="99">
        <f t="shared" si="2"/>
        <v>70</v>
      </c>
      <c r="AO8" s="198" t="s">
        <v>660</v>
      </c>
      <c r="AP8" s="388" t="s">
        <v>315</v>
      </c>
      <c r="AQ8" s="142" t="s">
        <v>24</v>
      </c>
      <c r="AR8" s="142" t="s">
        <v>8</v>
      </c>
      <c r="AS8" s="142" t="s">
        <v>25</v>
      </c>
      <c r="AT8" s="142" t="s">
        <v>26</v>
      </c>
      <c r="AU8" s="177"/>
      <c r="AV8" s="141">
        <v>6</v>
      </c>
      <c r="AW8" s="142" t="s">
        <v>28</v>
      </c>
      <c r="AX8" s="143">
        <v>0</v>
      </c>
      <c r="AY8" s="143">
        <v>8.3333333333333329E-2</v>
      </c>
      <c r="AZ8" s="298">
        <v>0</v>
      </c>
      <c r="BA8" s="298">
        <v>3</v>
      </c>
    </row>
    <row r="9" spans="1:53" ht="18" customHeight="1" x14ac:dyDescent="0.25">
      <c r="A9" s="96" t="s">
        <v>624</v>
      </c>
      <c r="B9" s="90" t="s">
        <v>70</v>
      </c>
      <c r="C9" s="95">
        <v>340611</v>
      </c>
      <c r="D9" s="97"/>
      <c r="E9" s="98"/>
      <c r="F9" s="97"/>
      <c r="G9" s="98"/>
      <c r="H9" s="97"/>
      <c r="I9" s="98"/>
      <c r="J9" s="97">
        <v>4</v>
      </c>
      <c r="K9" s="98">
        <v>1</v>
      </c>
      <c r="L9" s="97">
        <v>3</v>
      </c>
      <c r="M9" s="98">
        <v>2</v>
      </c>
      <c r="N9" s="97">
        <v>3</v>
      </c>
      <c r="O9" s="98">
        <v>2</v>
      </c>
      <c r="P9" s="97">
        <v>1</v>
      </c>
      <c r="Q9" s="98"/>
      <c r="R9" s="97"/>
      <c r="S9" s="98"/>
      <c r="T9" s="97"/>
      <c r="U9" s="98"/>
      <c r="V9" s="97"/>
      <c r="W9" s="98"/>
      <c r="X9" s="97"/>
      <c r="Y9" s="98"/>
      <c r="Z9" s="97"/>
      <c r="AA9" s="98"/>
      <c r="AB9" s="97"/>
      <c r="AC9" s="98"/>
      <c r="AD9" s="97">
        <v>4</v>
      </c>
      <c r="AE9" s="98"/>
      <c r="AF9" s="97"/>
      <c r="AG9" s="98"/>
      <c r="AH9" s="97"/>
      <c r="AI9" s="98"/>
      <c r="AJ9" s="97"/>
      <c r="AK9" s="98"/>
      <c r="AL9" s="116">
        <f t="shared" si="0"/>
        <v>15</v>
      </c>
      <c r="AM9" s="117">
        <f t="shared" si="1"/>
        <v>5</v>
      </c>
      <c r="AN9" s="118">
        <f t="shared" si="2"/>
        <v>20</v>
      </c>
      <c r="AO9" s="198" t="s">
        <v>663</v>
      </c>
      <c r="AP9" s="145" t="s">
        <v>390</v>
      </c>
      <c r="AQ9" s="142" t="s">
        <v>24</v>
      </c>
      <c r="AR9" s="142" t="s">
        <v>8</v>
      </c>
      <c r="AS9" s="142" t="s">
        <v>25</v>
      </c>
      <c r="AT9" s="142" t="s">
        <v>26</v>
      </c>
      <c r="AU9" s="177"/>
      <c r="AV9" s="141">
        <v>6</v>
      </c>
      <c r="AW9" s="142" t="s">
        <v>28</v>
      </c>
      <c r="AX9" s="143">
        <v>0.14285714285714285</v>
      </c>
      <c r="AY9" s="143">
        <v>0</v>
      </c>
      <c r="AZ9" s="298">
        <v>3</v>
      </c>
      <c r="BA9" s="298">
        <v>0</v>
      </c>
    </row>
    <row r="10" spans="1:53" ht="18" customHeight="1" x14ac:dyDescent="0.25">
      <c r="A10" s="96" t="s">
        <v>624</v>
      </c>
      <c r="B10" s="90" t="s">
        <v>587</v>
      </c>
      <c r="C10" s="95">
        <v>210618</v>
      </c>
      <c r="D10" s="116"/>
      <c r="E10" s="117"/>
      <c r="F10" s="116"/>
      <c r="G10" s="117"/>
      <c r="H10" s="116"/>
      <c r="I10" s="117">
        <v>1</v>
      </c>
      <c r="J10" s="116"/>
      <c r="K10" s="117"/>
      <c r="L10" s="116"/>
      <c r="M10" s="117"/>
      <c r="N10" s="116"/>
      <c r="O10" s="117"/>
      <c r="P10" s="210"/>
      <c r="Q10" s="117"/>
      <c r="R10" s="116"/>
      <c r="S10" s="117"/>
      <c r="T10" s="116"/>
      <c r="U10" s="117">
        <v>3</v>
      </c>
      <c r="V10" s="116"/>
      <c r="W10" s="117"/>
      <c r="X10" s="116"/>
      <c r="Y10" s="117">
        <v>2</v>
      </c>
      <c r="Z10" s="116"/>
      <c r="AA10" s="117"/>
      <c r="AB10" s="116"/>
      <c r="AC10" s="117"/>
      <c r="AD10" s="116"/>
      <c r="AE10" s="117">
        <v>2</v>
      </c>
      <c r="AF10" s="116"/>
      <c r="AG10" s="117"/>
      <c r="AH10" s="116"/>
      <c r="AI10" s="117">
        <v>2</v>
      </c>
      <c r="AJ10" s="116"/>
      <c r="AK10" s="117"/>
      <c r="AL10" s="116">
        <f t="shared" ref="AL10" si="3">D10+F10+H10+J10+L10+N10+P10+R10+T10+V10+X10+Z10+AB10+AD10+AF10+AH10+AJ10</f>
        <v>0</v>
      </c>
      <c r="AM10" s="117">
        <f t="shared" ref="AM10" si="4">E10+G10+I10+K10+M10+O10+Q10+S10+U10+W10+Y10+AA10+AC10+AE10+AG10+AI10+AK10</f>
        <v>10</v>
      </c>
      <c r="AN10" s="118">
        <f t="shared" ref="AN10" si="5">SUM(D10:AK10)</f>
        <v>10</v>
      </c>
      <c r="AO10" s="198" t="s">
        <v>664</v>
      </c>
      <c r="AP10" s="145" t="s">
        <v>406</v>
      </c>
      <c r="AQ10" s="142" t="s">
        <v>24</v>
      </c>
      <c r="AR10" s="142" t="s">
        <v>8</v>
      </c>
      <c r="AS10" s="142" t="s">
        <v>25</v>
      </c>
      <c r="AT10" s="142" t="s">
        <v>26</v>
      </c>
      <c r="AU10" s="177"/>
      <c r="AV10" s="141">
        <v>6</v>
      </c>
      <c r="AW10" s="142" t="s">
        <v>28</v>
      </c>
      <c r="AX10" s="143">
        <v>0</v>
      </c>
      <c r="AY10" s="143">
        <v>8.3333333333333329E-2</v>
      </c>
      <c r="AZ10" s="298">
        <v>0</v>
      </c>
      <c r="BA10" s="298">
        <v>3</v>
      </c>
    </row>
    <row r="11" spans="1:53" ht="18" customHeight="1" x14ac:dyDescent="0.25">
      <c r="A11" s="79" t="s">
        <v>30</v>
      </c>
      <c r="B11" s="90" t="s">
        <v>9</v>
      </c>
      <c r="C11" s="95" t="s">
        <v>29</v>
      </c>
      <c r="D11" s="119"/>
      <c r="E11" s="120"/>
      <c r="F11" s="119"/>
      <c r="G11" s="120"/>
      <c r="H11" s="119">
        <v>4</v>
      </c>
      <c r="I11" s="120"/>
      <c r="J11" s="119">
        <v>2</v>
      </c>
      <c r="K11" s="120"/>
      <c r="L11" s="119">
        <v>2</v>
      </c>
      <c r="M11" s="120"/>
      <c r="N11" s="119">
        <v>2</v>
      </c>
      <c r="O11" s="120"/>
      <c r="P11" s="119"/>
      <c r="Q11" s="120"/>
      <c r="R11" s="119"/>
      <c r="S11" s="120"/>
      <c r="T11" s="119">
        <v>15</v>
      </c>
      <c r="U11" s="120">
        <v>5</v>
      </c>
      <c r="V11" s="119"/>
      <c r="W11" s="120"/>
      <c r="X11" s="119"/>
      <c r="Y11" s="120"/>
      <c r="Z11" s="119"/>
      <c r="AA11" s="120">
        <v>3</v>
      </c>
      <c r="AB11" s="119"/>
      <c r="AC11" s="120"/>
      <c r="AD11" s="119"/>
      <c r="AE11" s="120">
        <v>1</v>
      </c>
      <c r="AF11" s="119"/>
      <c r="AG11" s="120"/>
      <c r="AH11" s="119"/>
      <c r="AI11" s="120">
        <v>1</v>
      </c>
      <c r="AJ11" s="119"/>
      <c r="AK11" s="120"/>
      <c r="AL11" s="119">
        <f t="shared" si="0"/>
        <v>25</v>
      </c>
      <c r="AM11" s="120">
        <f t="shared" si="1"/>
        <v>10</v>
      </c>
      <c r="AN11" s="121">
        <f t="shared" si="2"/>
        <v>35</v>
      </c>
      <c r="AO11" s="198" t="s">
        <v>665</v>
      </c>
      <c r="AP11" s="152" t="s">
        <v>430</v>
      </c>
      <c r="AQ11" s="142" t="s">
        <v>24</v>
      </c>
      <c r="AR11" s="142" t="s">
        <v>8</v>
      </c>
      <c r="AS11" s="142" t="s">
        <v>25</v>
      </c>
      <c r="AT11" s="142" t="s">
        <v>26</v>
      </c>
      <c r="AU11" s="177"/>
      <c r="AV11" s="141">
        <v>6</v>
      </c>
      <c r="AW11" s="142" t="s">
        <v>28</v>
      </c>
      <c r="AX11" s="143">
        <v>0</v>
      </c>
      <c r="AY11" s="143">
        <v>0</v>
      </c>
      <c r="AZ11" s="298">
        <v>0</v>
      </c>
      <c r="BA11" s="396">
        <v>0</v>
      </c>
    </row>
    <row r="12" spans="1:53" ht="18" customHeight="1" x14ac:dyDescent="0.25">
      <c r="A12" s="79" t="s">
        <v>30</v>
      </c>
      <c r="B12" s="90" t="s">
        <v>75</v>
      </c>
      <c r="C12" s="95" t="s">
        <v>29</v>
      </c>
      <c r="D12" s="92"/>
      <c r="E12" s="91"/>
      <c r="F12" s="92"/>
      <c r="G12" s="91"/>
      <c r="H12" s="92"/>
      <c r="I12" s="91"/>
      <c r="J12" s="92"/>
      <c r="K12" s="91"/>
      <c r="L12" s="92">
        <v>5</v>
      </c>
      <c r="M12" s="91"/>
      <c r="N12" s="92"/>
      <c r="O12" s="91"/>
      <c r="P12" s="92"/>
      <c r="Q12" s="91"/>
      <c r="R12" s="92"/>
      <c r="S12" s="91"/>
      <c r="T12" s="92"/>
      <c r="U12" s="91"/>
      <c r="V12" s="92"/>
      <c r="W12" s="91"/>
      <c r="X12" s="92"/>
      <c r="Y12" s="91"/>
      <c r="Z12" s="92"/>
      <c r="AA12" s="91"/>
      <c r="AB12" s="92"/>
      <c r="AC12" s="91"/>
      <c r="AD12" s="92"/>
      <c r="AE12" s="91"/>
      <c r="AF12" s="92"/>
      <c r="AG12" s="91"/>
      <c r="AH12" s="92"/>
      <c r="AI12" s="91"/>
      <c r="AJ12" s="92"/>
      <c r="AK12" s="91"/>
      <c r="AL12" s="92">
        <f t="shared" si="0"/>
        <v>5</v>
      </c>
      <c r="AM12" s="91">
        <f t="shared" si="1"/>
        <v>0</v>
      </c>
      <c r="AN12" s="93">
        <f t="shared" si="2"/>
        <v>5</v>
      </c>
      <c r="AO12" s="198" t="s">
        <v>666</v>
      </c>
      <c r="AP12" s="152" t="s">
        <v>556</v>
      </c>
      <c r="AQ12" s="142" t="s">
        <v>24</v>
      </c>
      <c r="AR12" s="142" t="s">
        <v>8</v>
      </c>
      <c r="AS12" s="142" t="s">
        <v>25</v>
      </c>
      <c r="AT12" s="142" t="s">
        <v>26</v>
      </c>
      <c r="AU12" s="177"/>
      <c r="AV12" s="141">
        <v>6</v>
      </c>
      <c r="AW12" s="142" t="s">
        <v>28</v>
      </c>
      <c r="AX12" s="143">
        <v>0.14285714285714285</v>
      </c>
      <c r="AY12" s="143">
        <v>8.3333333333333329E-2</v>
      </c>
      <c r="AZ12" s="298">
        <v>3</v>
      </c>
      <c r="BA12" s="398">
        <v>3</v>
      </c>
    </row>
    <row r="13" spans="1:53" ht="18" customHeight="1" x14ac:dyDescent="0.25">
      <c r="A13" s="79" t="s">
        <v>30</v>
      </c>
      <c r="B13" s="90" t="s">
        <v>34</v>
      </c>
      <c r="C13" s="95" t="s">
        <v>29</v>
      </c>
      <c r="D13" s="92"/>
      <c r="E13" s="91"/>
      <c r="F13" s="92">
        <v>1</v>
      </c>
      <c r="G13" s="91">
        <v>2</v>
      </c>
      <c r="H13" s="92"/>
      <c r="I13" s="91"/>
      <c r="J13" s="92"/>
      <c r="K13" s="91"/>
      <c r="L13" s="92"/>
      <c r="M13" s="91"/>
      <c r="N13" s="92"/>
      <c r="O13" s="91"/>
      <c r="P13" s="92"/>
      <c r="Q13" s="91"/>
      <c r="R13" s="92"/>
      <c r="S13" s="91"/>
      <c r="T13" s="92"/>
      <c r="U13" s="91"/>
      <c r="V13" s="92">
        <v>1</v>
      </c>
      <c r="W13" s="91">
        <v>1</v>
      </c>
      <c r="X13" s="92"/>
      <c r="Y13" s="91"/>
      <c r="Z13" s="92"/>
      <c r="AA13" s="91"/>
      <c r="AB13" s="92"/>
      <c r="AC13" s="91"/>
      <c r="AD13" s="92">
        <v>3</v>
      </c>
      <c r="AE13" s="91">
        <v>2</v>
      </c>
      <c r="AF13" s="92"/>
      <c r="AG13" s="91"/>
      <c r="AH13" s="92"/>
      <c r="AI13" s="91"/>
      <c r="AJ13" s="92"/>
      <c r="AK13" s="91"/>
      <c r="AL13" s="92">
        <f t="shared" si="0"/>
        <v>5</v>
      </c>
      <c r="AM13" s="91">
        <f t="shared" si="1"/>
        <v>5</v>
      </c>
      <c r="AN13" s="93">
        <f t="shared" si="2"/>
        <v>10</v>
      </c>
      <c r="AO13" s="198" t="s">
        <v>667</v>
      </c>
      <c r="AP13" s="152" t="s">
        <v>586</v>
      </c>
      <c r="AQ13" s="142" t="s">
        <v>24</v>
      </c>
      <c r="AR13" s="142" t="s">
        <v>8</v>
      </c>
      <c r="AS13" s="142" t="s">
        <v>25</v>
      </c>
      <c r="AT13" s="142" t="s">
        <v>26</v>
      </c>
      <c r="AU13" s="255"/>
      <c r="AV13" s="141">
        <v>6</v>
      </c>
      <c r="AW13" s="142" t="s">
        <v>28</v>
      </c>
      <c r="AX13" s="143">
        <v>0.2857142857142857</v>
      </c>
      <c r="AY13" s="143">
        <v>8.3333333333333329E-2</v>
      </c>
      <c r="AZ13" s="298">
        <v>6</v>
      </c>
      <c r="BA13" s="398">
        <v>3</v>
      </c>
    </row>
    <row r="14" spans="1:53" ht="18" customHeight="1" x14ac:dyDescent="0.25">
      <c r="A14" s="79" t="s">
        <v>30</v>
      </c>
      <c r="B14" s="90" t="s">
        <v>80</v>
      </c>
      <c r="C14" s="95" t="s">
        <v>29</v>
      </c>
      <c r="D14" s="92"/>
      <c r="E14" s="91"/>
      <c r="F14" s="92"/>
      <c r="G14" s="91"/>
      <c r="H14" s="92"/>
      <c r="I14" s="91"/>
      <c r="J14" s="92">
        <v>2</v>
      </c>
      <c r="K14" s="91">
        <v>2</v>
      </c>
      <c r="L14" s="92">
        <v>1</v>
      </c>
      <c r="M14" s="91">
        <v>1</v>
      </c>
      <c r="N14" s="92">
        <v>2</v>
      </c>
      <c r="O14" s="91">
        <v>2</v>
      </c>
      <c r="P14" s="92"/>
      <c r="Q14" s="91"/>
      <c r="R14" s="92"/>
      <c r="S14" s="91"/>
      <c r="T14" s="92"/>
      <c r="U14" s="91"/>
      <c r="V14" s="92"/>
      <c r="W14" s="91"/>
      <c r="X14" s="92"/>
      <c r="Y14" s="91"/>
      <c r="Z14" s="92"/>
      <c r="AA14" s="91"/>
      <c r="AB14" s="92"/>
      <c r="AC14" s="91"/>
      <c r="AD14" s="92"/>
      <c r="AE14" s="91"/>
      <c r="AF14" s="92"/>
      <c r="AG14" s="91"/>
      <c r="AH14" s="92"/>
      <c r="AI14" s="91"/>
      <c r="AJ14" s="92"/>
      <c r="AK14" s="91"/>
      <c r="AL14" s="92">
        <f t="shared" si="0"/>
        <v>5</v>
      </c>
      <c r="AM14" s="91">
        <f t="shared" si="1"/>
        <v>5</v>
      </c>
      <c r="AN14" s="93">
        <f t="shared" si="2"/>
        <v>10</v>
      </c>
      <c r="AO14" s="198" t="s">
        <v>667</v>
      </c>
      <c r="AP14" s="256"/>
      <c r="AQ14" s="256"/>
      <c r="AR14" s="256"/>
      <c r="AS14" s="256"/>
      <c r="AT14" s="256"/>
      <c r="AU14" s="256"/>
      <c r="AV14" s="256"/>
      <c r="AW14" s="256"/>
      <c r="AX14" s="257">
        <f>SUM(AX4:AX13)</f>
        <v>0.99999999999999989</v>
      </c>
      <c r="AY14" s="257">
        <f>SUM(AY4:AY13)</f>
        <v>1.0000000000000002</v>
      </c>
      <c r="AZ14" s="411">
        <f>SUM(AZ4:AZ13)</f>
        <v>21</v>
      </c>
      <c r="BA14" s="411">
        <f>SUM(BA4:BA13)</f>
        <v>36</v>
      </c>
    </row>
    <row r="15" spans="1:53" ht="18" customHeight="1" x14ac:dyDescent="0.25">
      <c r="A15" s="79" t="s">
        <v>30</v>
      </c>
      <c r="B15" s="90" t="s">
        <v>3</v>
      </c>
      <c r="C15" s="95" t="s">
        <v>29</v>
      </c>
      <c r="D15" s="92"/>
      <c r="E15" s="91"/>
      <c r="F15" s="92"/>
      <c r="G15" s="91"/>
      <c r="H15" s="92">
        <v>5</v>
      </c>
      <c r="I15" s="91">
        <v>3</v>
      </c>
      <c r="J15" s="92"/>
      <c r="K15" s="91">
        <v>2</v>
      </c>
      <c r="L15" s="92"/>
      <c r="M15" s="91"/>
      <c r="N15" s="92">
        <v>3</v>
      </c>
      <c r="O15" s="91">
        <v>1</v>
      </c>
      <c r="P15" s="92"/>
      <c r="Q15" s="91">
        <v>5</v>
      </c>
      <c r="R15" s="92"/>
      <c r="S15" s="91"/>
      <c r="T15" s="92">
        <v>5</v>
      </c>
      <c r="U15" s="91">
        <v>4</v>
      </c>
      <c r="V15" s="92"/>
      <c r="W15" s="91"/>
      <c r="X15" s="92">
        <v>5</v>
      </c>
      <c r="Y15" s="91">
        <v>3</v>
      </c>
      <c r="Z15" s="92">
        <v>1</v>
      </c>
      <c r="AA15" s="91">
        <v>1</v>
      </c>
      <c r="AB15" s="92"/>
      <c r="AC15" s="91"/>
      <c r="AD15" s="92"/>
      <c r="AE15" s="91">
        <v>1</v>
      </c>
      <c r="AF15" s="92"/>
      <c r="AG15" s="91"/>
      <c r="AH15" s="92">
        <v>1</v>
      </c>
      <c r="AI15" s="91"/>
      <c r="AJ15" s="92"/>
      <c r="AK15" s="91"/>
      <c r="AL15" s="92">
        <f t="shared" si="0"/>
        <v>20</v>
      </c>
      <c r="AM15" s="91">
        <f t="shared" si="1"/>
        <v>20</v>
      </c>
      <c r="AN15" s="93">
        <f t="shared" si="2"/>
        <v>40</v>
      </c>
      <c r="AO15" s="198" t="s">
        <v>668</v>
      </c>
      <c r="AP15" s="258"/>
      <c r="AQ15" s="258"/>
      <c r="AR15" s="258"/>
      <c r="AS15" s="258"/>
      <c r="AT15" s="258"/>
      <c r="AU15" s="258"/>
      <c r="AV15" s="258"/>
      <c r="AW15" s="258"/>
      <c r="AX15" s="259"/>
      <c r="AY15" s="260"/>
      <c r="AZ15" s="259"/>
      <c r="BA15" s="259"/>
    </row>
    <row r="16" spans="1:53" ht="18" customHeight="1" x14ac:dyDescent="0.25">
      <c r="A16" s="79" t="s">
        <v>30</v>
      </c>
      <c r="B16" s="90" t="s">
        <v>70</v>
      </c>
      <c r="C16" s="95" t="s">
        <v>29</v>
      </c>
      <c r="D16" s="92"/>
      <c r="E16" s="91"/>
      <c r="F16" s="92"/>
      <c r="G16" s="91"/>
      <c r="H16" s="92"/>
      <c r="I16" s="91"/>
      <c r="J16" s="92"/>
      <c r="K16" s="91"/>
      <c r="L16" s="92"/>
      <c r="M16" s="91">
        <v>3</v>
      </c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91"/>
      <c r="AB16" s="92"/>
      <c r="AC16" s="91"/>
      <c r="AD16" s="92"/>
      <c r="AE16" s="91">
        <v>2</v>
      </c>
      <c r="AF16" s="92"/>
      <c r="AG16" s="91"/>
      <c r="AH16" s="92"/>
      <c r="AI16" s="91"/>
      <c r="AJ16" s="92"/>
      <c r="AK16" s="91"/>
      <c r="AL16" s="92">
        <f t="shared" si="0"/>
        <v>0</v>
      </c>
      <c r="AM16" s="91">
        <f t="shared" si="1"/>
        <v>5</v>
      </c>
      <c r="AN16" s="93">
        <f t="shared" si="2"/>
        <v>5</v>
      </c>
      <c r="AO16" s="198" t="s">
        <v>664</v>
      </c>
      <c r="AP16" s="258"/>
      <c r="AQ16" s="258"/>
      <c r="AR16" s="258"/>
      <c r="AS16" s="258"/>
      <c r="AT16" s="258"/>
      <c r="AU16" s="258"/>
      <c r="AV16" s="258"/>
      <c r="AW16" s="258"/>
      <c r="AX16" s="260"/>
      <c r="AY16" s="259"/>
      <c r="AZ16" s="259"/>
      <c r="BA16" s="259"/>
    </row>
    <row r="17" spans="1:54" ht="18" customHeight="1" x14ac:dyDescent="0.25">
      <c r="A17" s="79" t="s">
        <v>30</v>
      </c>
      <c r="B17" s="90" t="s">
        <v>587</v>
      </c>
      <c r="C17" s="211" t="s">
        <v>672</v>
      </c>
      <c r="D17" s="196"/>
      <c r="E17" s="197"/>
      <c r="F17" s="196"/>
      <c r="G17" s="197"/>
      <c r="H17" s="196"/>
      <c r="I17" s="197"/>
      <c r="J17" s="196"/>
      <c r="K17" s="197"/>
      <c r="L17" s="196"/>
      <c r="M17" s="197"/>
      <c r="N17" s="196"/>
      <c r="O17" s="197"/>
      <c r="P17" s="196"/>
      <c r="Q17" s="197"/>
      <c r="R17" s="196"/>
      <c r="S17" s="197"/>
      <c r="T17" s="196"/>
      <c r="U17" s="197"/>
      <c r="V17" s="196"/>
      <c r="W17" s="197"/>
      <c r="X17" s="196"/>
      <c r="Y17" s="197"/>
      <c r="Z17" s="196"/>
      <c r="AA17" s="197"/>
      <c r="AB17" s="196"/>
      <c r="AC17" s="197"/>
      <c r="AD17" s="196"/>
      <c r="AE17" s="197"/>
      <c r="AF17" s="196"/>
      <c r="AG17" s="197"/>
      <c r="AH17" s="196"/>
      <c r="AI17" s="197"/>
      <c r="AJ17" s="196"/>
      <c r="AK17" s="197"/>
      <c r="AL17" s="92">
        <f t="shared" ref="AL17" si="6">D17+F17+H17+J17+L17+N17+P17+R17+T17+V17+X17+Z17+AB17+AD17+AF17+AH17+AJ17</f>
        <v>0</v>
      </c>
      <c r="AM17" s="91">
        <f t="shared" ref="AM17" si="7">E17+G17+I17+K17+M17+O17+Q17+S17+U17+W17+Y17+AA17+AC17+AE17+AG17+AI17+AK17</f>
        <v>0</v>
      </c>
      <c r="AN17" s="93">
        <f t="shared" ref="AN17" si="8">SUM(D17:AK17)</f>
        <v>0</v>
      </c>
      <c r="AO17" s="67">
        <v>0</v>
      </c>
      <c r="AP17" s="258"/>
      <c r="AQ17" s="258"/>
      <c r="AR17" s="258"/>
      <c r="AS17" s="258"/>
      <c r="AT17" s="258"/>
      <c r="AU17" s="258"/>
      <c r="AV17" s="258"/>
      <c r="AW17" s="258"/>
      <c r="AX17" s="259"/>
      <c r="AY17" s="260"/>
      <c r="AZ17" s="259"/>
      <c r="BA17" s="259"/>
    </row>
    <row r="18" spans="1:54" ht="18" customHeight="1" x14ac:dyDescent="0.25">
      <c r="A18" s="79"/>
      <c r="B18" s="90" t="s">
        <v>563</v>
      </c>
      <c r="C18" s="202" t="s">
        <v>29</v>
      </c>
      <c r="D18" s="203">
        <f t="shared" ref="D18:AK18" si="9">SUM(D11:D17)</f>
        <v>0</v>
      </c>
      <c r="E18" s="204">
        <f t="shared" si="9"/>
        <v>0</v>
      </c>
      <c r="F18" s="203">
        <f t="shared" si="9"/>
        <v>1</v>
      </c>
      <c r="G18" s="204">
        <f t="shared" si="9"/>
        <v>2</v>
      </c>
      <c r="H18" s="203">
        <f t="shared" si="9"/>
        <v>9</v>
      </c>
      <c r="I18" s="204">
        <f t="shared" si="9"/>
        <v>3</v>
      </c>
      <c r="J18" s="203">
        <f t="shared" si="9"/>
        <v>4</v>
      </c>
      <c r="K18" s="204">
        <f t="shared" si="9"/>
        <v>4</v>
      </c>
      <c r="L18" s="203">
        <f t="shared" si="9"/>
        <v>8</v>
      </c>
      <c r="M18" s="204">
        <f t="shared" si="9"/>
        <v>4</v>
      </c>
      <c r="N18" s="203">
        <f t="shared" si="9"/>
        <v>7</v>
      </c>
      <c r="O18" s="204">
        <f t="shared" si="9"/>
        <v>3</v>
      </c>
      <c r="P18" s="203">
        <f t="shared" si="9"/>
        <v>0</v>
      </c>
      <c r="Q18" s="204">
        <f t="shared" si="9"/>
        <v>5</v>
      </c>
      <c r="R18" s="203">
        <f t="shared" si="9"/>
        <v>0</v>
      </c>
      <c r="S18" s="204">
        <f t="shared" si="9"/>
        <v>0</v>
      </c>
      <c r="T18" s="203">
        <f t="shared" si="9"/>
        <v>20</v>
      </c>
      <c r="U18" s="204">
        <f t="shared" si="9"/>
        <v>9</v>
      </c>
      <c r="V18" s="203">
        <f t="shared" si="9"/>
        <v>1</v>
      </c>
      <c r="W18" s="204">
        <f t="shared" si="9"/>
        <v>1</v>
      </c>
      <c r="X18" s="203">
        <f t="shared" si="9"/>
        <v>5</v>
      </c>
      <c r="Y18" s="204">
        <f t="shared" si="9"/>
        <v>3</v>
      </c>
      <c r="Z18" s="203">
        <f t="shared" si="9"/>
        <v>1</v>
      </c>
      <c r="AA18" s="204">
        <f t="shared" si="9"/>
        <v>4</v>
      </c>
      <c r="AB18" s="203">
        <f t="shared" si="9"/>
        <v>0</v>
      </c>
      <c r="AC18" s="204">
        <f t="shared" si="9"/>
        <v>0</v>
      </c>
      <c r="AD18" s="203">
        <f t="shared" si="9"/>
        <v>3</v>
      </c>
      <c r="AE18" s="204">
        <f t="shared" si="9"/>
        <v>6</v>
      </c>
      <c r="AF18" s="203">
        <f t="shared" si="9"/>
        <v>0</v>
      </c>
      <c r="AG18" s="204">
        <f t="shared" si="9"/>
        <v>0</v>
      </c>
      <c r="AH18" s="203">
        <f t="shared" si="9"/>
        <v>1</v>
      </c>
      <c r="AI18" s="204">
        <f t="shared" si="9"/>
        <v>1</v>
      </c>
      <c r="AJ18" s="203">
        <f t="shared" si="9"/>
        <v>0</v>
      </c>
      <c r="AK18" s="204">
        <f t="shared" si="9"/>
        <v>0</v>
      </c>
      <c r="AL18" s="203">
        <f t="shared" si="0"/>
        <v>60</v>
      </c>
      <c r="AM18" s="204">
        <f t="shared" si="1"/>
        <v>45</v>
      </c>
      <c r="AN18" s="205">
        <f t="shared" si="2"/>
        <v>105</v>
      </c>
      <c r="AP18" s="258"/>
      <c r="AQ18" s="258"/>
      <c r="AR18" s="258"/>
      <c r="AS18" s="258"/>
      <c r="AT18" s="258"/>
      <c r="AU18" s="258"/>
      <c r="AV18" s="258"/>
      <c r="AW18" s="258"/>
      <c r="AX18" s="260"/>
      <c r="AY18" s="259"/>
      <c r="AZ18" s="259"/>
      <c r="BA18" s="259"/>
    </row>
    <row r="19" spans="1:54" ht="18" customHeight="1" x14ac:dyDescent="0.25">
      <c r="A19" s="79"/>
      <c r="B19" s="100" t="s">
        <v>563</v>
      </c>
      <c r="C19" s="206" t="s">
        <v>623</v>
      </c>
      <c r="D19" s="207">
        <f t="shared" ref="D19:AK19" si="10">SUM(D4:D8)</f>
        <v>6</v>
      </c>
      <c r="E19" s="208">
        <f t="shared" si="10"/>
        <v>5</v>
      </c>
      <c r="F19" s="207">
        <f t="shared" si="10"/>
        <v>3</v>
      </c>
      <c r="G19" s="208">
        <f t="shared" si="10"/>
        <v>6</v>
      </c>
      <c r="H19" s="207">
        <f t="shared" si="10"/>
        <v>3</v>
      </c>
      <c r="I19" s="208">
        <f t="shared" si="10"/>
        <v>15</v>
      </c>
      <c r="J19" s="207">
        <f t="shared" si="10"/>
        <v>1</v>
      </c>
      <c r="K19" s="208">
        <f t="shared" si="10"/>
        <v>8</v>
      </c>
      <c r="L19" s="207">
        <f t="shared" si="10"/>
        <v>3</v>
      </c>
      <c r="M19" s="208">
        <f t="shared" si="10"/>
        <v>16</v>
      </c>
      <c r="N19" s="207">
        <f t="shared" si="10"/>
        <v>8</v>
      </c>
      <c r="O19" s="208">
        <f t="shared" si="10"/>
        <v>10</v>
      </c>
      <c r="P19" s="207">
        <f t="shared" si="10"/>
        <v>5</v>
      </c>
      <c r="Q19" s="208">
        <f t="shared" si="10"/>
        <v>11</v>
      </c>
      <c r="R19" s="207">
        <f t="shared" si="10"/>
        <v>3</v>
      </c>
      <c r="S19" s="208">
        <f t="shared" si="10"/>
        <v>6</v>
      </c>
      <c r="T19" s="207">
        <f t="shared" si="10"/>
        <v>15</v>
      </c>
      <c r="U19" s="208">
        <f t="shared" si="10"/>
        <v>32</v>
      </c>
      <c r="V19" s="207">
        <f t="shared" si="10"/>
        <v>1</v>
      </c>
      <c r="W19" s="208">
        <f t="shared" si="10"/>
        <v>6</v>
      </c>
      <c r="X19" s="207">
        <f t="shared" si="10"/>
        <v>2</v>
      </c>
      <c r="Y19" s="208">
        <f t="shared" si="10"/>
        <v>5</v>
      </c>
      <c r="Z19" s="207">
        <f t="shared" si="10"/>
        <v>1</v>
      </c>
      <c r="AA19" s="208">
        <f t="shared" si="10"/>
        <v>5</v>
      </c>
      <c r="AB19" s="207">
        <f t="shared" si="10"/>
        <v>3</v>
      </c>
      <c r="AC19" s="208">
        <f t="shared" si="10"/>
        <v>7</v>
      </c>
      <c r="AD19" s="207">
        <f t="shared" si="10"/>
        <v>1</v>
      </c>
      <c r="AE19" s="208">
        <f t="shared" si="10"/>
        <v>4</v>
      </c>
      <c r="AF19" s="207">
        <f t="shared" si="10"/>
        <v>0</v>
      </c>
      <c r="AG19" s="208">
        <f t="shared" si="10"/>
        <v>1</v>
      </c>
      <c r="AH19" s="207">
        <f t="shared" si="10"/>
        <v>0</v>
      </c>
      <c r="AI19" s="208">
        <f t="shared" si="10"/>
        <v>3</v>
      </c>
      <c r="AJ19" s="207">
        <f t="shared" si="10"/>
        <v>0</v>
      </c>
      <c r="AK19" s="208">
        <f t="shared" si="10"/>
        <v>0</v>
      </c>
      <c r="AL19" s="207">
        <f t="shared" si="0"/>
        <v>55</v>
      </c>
      <c r="AM19" s="208">
        <f t="shared" si="1"/>
        <v>140</v>
      </c>
      <c r="AN19" s="209">
        <f t="shared" si="2"/>
        <v>195</v>
      </c>
      <c r="AO19" s="26" t="s">
        <v>740</v>
      </c>
      <c r="AX19" s="181"/>
      <c r="AY19" s="181"/>
      <c r="AZ19" s="182"/>
      <c r="BA19" s="182"/>
      <c r="BB19" s="182"/>
    </row>
    <row r="20" spans="1:54" ht="18" customHeight="1" x14ac:dyDescent="0.25">
      <c r="A20" s="185"/>
      <c r="B20" s="358" t="s">
        <v>738</v>
      </c>
      <c r="C20" s="206" t="s">
        <v>624</v>
      </c>
      <c r="D20" s="359">
        <f t="shared" ref="D20:AK20" si="11">D9+D10</f>
        <v>0</v>
      </c>
      <c r="E20" s="360">
        <f t="shared" si="11"/>
        <v>0</v>
      </c>
      <c r="F20" s="359">
        <f t="shared" si="11"/>
        <v>0</v>
      </c>
      <c r="G20" s="360">
        <f t="shared" si="11"/>
        <v>0</v>
      </c>
      <c r="H20" s="359">
        <f t="shared" si="11"/>
        <v>0</v>
      </c>
      <c r="I20" s="360">
        <f t="shared" si="11"/>
        <v>1</v>
      </c>
      <c r="J20" s="359">
        <f t="shared" si="11"/>
        <v>4</v>
      </c>
      <c r="K20" s="360">
        <f t="shared" si="11"/>
        <v>1</v>
      </c>
      <c r="L20" s="359">
        <f t="shared" si="11"/>
        <v>3</v>
      </c>
      <c r="M20" s="360">
        <f t="shared" si="11"/>
        <v>2</v>
      </c>
      <c r="N20" s="359">
        <f t="shared" si="11"/>
        <v>3</v>
      </c>
      <c r="O20" s="360">
        <f t="shared" si="11"/>
        <v>2</v>
      </c>
      <c r="P20" s="359">
        <f t="shared" si="11"/>
        <v>1</v>
      </c>
      <c r="Q20" s="360">
        <f t="shared" si="11"/>
        <v>0</v>
      </c>
      <c r="R20" s="359">
        <f t="shared" si="11"/>
        <v>0</v>
      </c>
      <c r="S20" s="360">
        <f t="shared" si="11"/>
        <v>0</v>
      </c>
      <c r="T20" s="359">
        <f t="shared" si="11"/>
        <v>0</v>
      </c>
      <c r="U20" s="360">
        <f t="shared" si="11"/>
        <v>3</v>
      </c>
      <c r="V20" s="359">
        <f t="shared" si="11"/>
        <v>0</v>
      </c>
      <c r="W20" s="360">
        <f t="shared" si="11"/>
        <v>0</v>
      </c>
      <c r="X20" s="359">
        <f t="shared" si="11"/>
        <v>0</v>
      </c>
      <c r="Y20" s="360">
        <f t="shared" si="11"/>
        <v>2</v>
      </c>
      <c r="Z20" s="359">
        <f t="shared" si="11"/>
        <v>0</v>
      </c>
      <c r="AA20" s="360">
        <f t="shared" si="11"/>
        <v>0</v>
      </c>
      <c r="AB20" s="359">
        <f t="shared" si="11"/>
        <v>0</v>
      </c>
      <c r="AC20" s="360">
        <f t="shared" si="11"/>
        <v>0</v>
      </c>
      <c r="AD20" s="359">
        <f t="shared" si="11"/>
        <v>4</v>
      </c>
      <c r="AE20" s="360">
        <f t="shared" si="11"/>
        <v>2</v>
      </c>
      <c r="AF20" s="359">
        <f t="shared" si="11"/>
        <v>0</v>
      </c>
      <c r="AG20" s="360">
        <f t="shared" si="11"/>
        <v>0</v>
      </c>
      <c r="AH20" s="359">
        <f t="shared" si="11"/>
        <v>0</v>
      </c>
      <c r="AI20" s="360">
        <f t="shared" si="11"/>
        <v>2</v>
      </c>
      <c r="AJ20" s="359">
        <f t="shared" si="11"/>
        <v>0</v>
      </c>
      <c r="AK20" s="360">
        <f t="shared" si="11"/>
        <v>0</v>
      </c>
      <c r="AL20" s="207">
        <f t="shared" ref="AL20" si="12">D20+F20+H20+J20+L20+N20+P20+R20+T20+V20+X20+Z20+AB20+AD20+AF20+AH20+AJ20</f>
        <v>15</v>
      </c>
      <c r="AM20" s="208">
        <f t="shared" ref="AM20" si="13">E20+G20+I20+K20+M20+O20+Q20+S20+U20+W20+Y20+AA20+AC20+AE20+AG20+AI20+AK20</f>
        <v>15</v>
      </c>
      <c r="AN20" s="209">
        <f t="shared" si="2"/>
        <v>30</v>
      </c>
      <c r="AO20" s="26" t="s">
        <v>741</v>
      </c>
      <c r="AX20" s="181"/>
      <c r="AY20" s="181"/>
      <c r="AZ20" s="182"/>
      <c r="BA20" s="182"/>
      <c r="BB20" s="182"/>
    </row>
    <row r="21" spans="1:54" ht="18" customHeight="1" x14ac:dyDescent="0.2">
      <c r="C21" s="94"/>
      <c r="D21" s="536">
        <f>D19+E19+D20+E20</f>
        <v>11</v>
      </c>
      <c r="E21" s="537"/>
      <c r="F21" s="536">
        <f t="shared" ref="F21" si="14">F19+G19+F20+G20</f>
        <v>9</v>
      </c>
      <c r="G21" s="537"/>
      <c r="H21" s="536">
        <f t="shared" ref="H21" si="15">H19+I19+H20+I20</f>
        <v>19</v>
      </c>
      <c r="I21" s="537"/>
      <c r="J21" s="536">
        <f t="shared" ref="J21" si="16">J19+K19+J20+K20</f>
        <v>14</v>
      </c>
      <c r="K21" s="537"/>
      <c r="L21" s="536">
        <f t="shared" ref="L21" si="17">L19+M19+L20+M20</f>
        <v>24</v>
      </c>
      <c r="M21" s="537"/>
      <c r="N21" s="536">
        <f t="shared" ref="N21" si="18">N19+O19+N20+O20</f>
        <v>23</v>
      </c>
      <c r="O21" s="537"/>
      <c r="P21" s="536">
        <f t="shared" ref="P21" si="19">P19+Q19+P20+Q20</f>
        <v>17</v>
      </c>
      <c r="Q21" s="537"/>
      <c r="R21" s="536">
        <f t="shared" ref="R21" si="20">R19+S19+R20+S20</f>
        <v>9</v>
      </c>
      <c r="S21" s="537"/>
      <c r="T21" s="536">
        <f t="shared" ref="T21" si="21">T19+U19+T20+U20</f>
        <v>50</v>
      </c>
      <c r="U21" s="537"/>
      <c r="V21" s="536">
        <f t="shared" ref="V21" si="22">V19+W19+V20+W20</f>
        <v>7</v>
      </c>
      <c r="W21" s="537"/>
      <c r="X21" s="536">
        <f t="shared" ref="X21" si="23">X19+Y19+X20+Y20</f>
        <v>9</v>
      </c>
      <c r="Y21" s="537"/>
      <c r="Z21" s="536">
        <f t="shared" ref="Z21" si="24">Z19+AA19+Z20+AA20</f>
        <v>6</v>
      </c>
      <c r="AA21" s="537"/>
      <c r="AB21" s="536">
        <f t="shared" ref="AB21" si="25">AB19+AC19+AB20+AC20</f>
        <v>10</v>
      </c>
      <c r="AC21" s="537"/>
      <c r="AD21" s="536">
        <f t="shared" ref="AD21" si="26">AD19+AE19+AD20+AE20</f>
        <v>11</v>
      </c>
      <c r="AE21" s="537"/>
      <c r="AF21" s="536">
        <f t="shared" ref="AF21" si="27">AF19+AG19+AF20+AG20</f>
        <v>1</v>
      </c>
      <c r="AG21" s="537"/>
      <c r="AH21" s="536">
        <f t="shared" ref="AH21" si="28">AH19+AI19+AH20+AI20</f>
        <v>5</v>
      </c>
      <c r="AI21" s="537"/>
      <c r="AJ21" s="101">
        <f>AJ19+AK19</f>
        <v>0</v>
      </c>
      <c r="AK21" s="102"/>
      <c r="AL21" s="101">
        <f>AL19+AL20</f>
        <v>70</v>
      </c>
      <c r="AM21" s="102">
        <f>AM19+AM20</f>
        <v>155</v>
      </c>
      <c r="AN21" s="44">
        <f>AN19+AN20</f>
        <v>225</v>
      </c>
      <c r="AO21" s="26" t="s">
        <v>739</v>
      </c>
    </row>
    <row r="22" spans="1:54" x14ac:dyDescent="0.2">
      <c r="C22" s="94"/>
    </row>
    <row r="23" spans="1:54" x14ac:dyDescent="0.2">
      <c r="A23" s="3" t="s">
        <v>742</v>
      </c>
      <c r="B23" s="363">
        <v>3</v>
      </c>
      <c r="C23" s="361" t="s">
        <v>740</v>
      </c>
      <c r="D23" s="547">
        <f>D19+E19</f>
        <v>11</v>
      </c>
      <c r="E23" s="547"/>
      <c r="F23" s="547">
        <f>F19+G19</f>
        <v>9</v>
      </c>
      <c r="G23" s="547"/>
      <c r="H23" s="547">
        <f>H19+I19</f>
        <v>18</v>
      </c>
      <c r="I23" s="547"/>
      <c r="J23" s="547">
        <f>J19+K19</f>
        <v>9</v>
      </c>
      <c r="K23" s="547"/>
      <c r="L23" s="547">
        <f>L19+M19</f>
        <v>19</v>
      </c>
      <c r="M23" s="547"/>
      <c r="N23" s="547">
        <f>N19+O19</f>
        <v>18</v>
      </c>
      <c r="O23" s="547"/>
      <c r="P23" s="547">
        <f>P19+Q19</f>
        <v>16</v>
      </c>
      <c r="Q23" s="547"/>
      <c r="R23" s="547">
        <f>R19+S19</f>
        <v>9</v>
      </c>
      <c r="S23" s="547"/>
      <c r="T23" s="547">
        <f>T19+U19</f>
        <v>47</v>
      </c>
      <c r="U23" s="547"/>
      <c r="V23" s="547">
        <f>V19+W19</f>
        <v>7</v>
      </c>
      <c r="W23" s="547"/>
      <c r="X23" s="547">
        <f>X19+Y19</f>
        <v>7</v>
      </c>
      <c r="Y23" s="547"/>
      <c r="Z23" s="547">
        <f>Z19+AA19</f>
        <v>6</v>
      </c>
      <c r="AA23" s="547"/>
      <c r="AB23" s="547">
        <f>AB19+AC19</f>
        <v>10</v>
      </c>
      <c r="AC23" s="547"/>
      <c r="AD23" s="547">
        <f>AD19+AE19</f>
        <v>5</v>
      </c>
      <c r="AE23" s="547"/>
      <c r="AF23" s="547">
        <f>AF19+AG19</f>
        <v>1</v>
      </c>
      <c r="AG23" s="547"/>
      <c r="AH23" s="547">
        <f>AH19+AI19</f>
        <v>3</v>
      </c>
      <c r="AI23" s="547"/>
      <c r="AJ23" s="547">
        <f>AJ19+AK19</f>
        <v>0</v>
      </c>
      <c r="AK23" s="547"/>
      <c r="AL23" s="547">
        <f>SUM(D23:AK23)</f>
        <v>195</v>
      </c>
      <c r="AM23" s="547"/>
    </row>
    <row r="24" spans="1:54" x14ac:dyDescent="0.2">
      <c r="A24" s="3" t="s">
        <v>743</v>
      </c>
      <c r="B24" s="364">
        <v>3</v>
      </c>
      <c r="C24" s="361" t="s">
        <v>741</v>
      </c>
      <c r="D24" s="547">
        <f>D20+E20</f>
        <v>0</v>
      </c>
      <c r="E24" s="547"/>
      <c r="F24" s="547">
        <f>F20+G20</f>
        <v>0</v>
      </c>
      <c r="G24" s="547"/>
      <c r="H24" s="547">
        <f>H20+I20</f>
        <v>1</v>
      </c>
      <c r="I24" s="547"/>
      <c r="J24" s="547">
        <f>J20+K20</f>
        <v>5</v>
      </c>
      <c r="K24" s="547"/>
      <c r="L24" s="547">
        <f>L20+M20</f>
        <v>5</v>
      </c>
      <c r="M24" s="547"/>
      <c r="N24" s="547">
        <f>N20+O20</f>
        <v>5</v>
      </c>
      <c r="O24" s="547"/>
      <c r="P24" s="547">
        <f>P20+Q20</f>
        <v>1</v>
      </c>
      <c r="Q24" s="547"/>
      <c r="R24" s="547">
        <f>R20+S20</f>
        <v>0</v>
      </c>
      <c r="S24" s="547"/>
      <c r="T24" s="547">
        <f>T20+U20</f>
        <v>3</v>
      </c>
      <c r="U24" s="547"/>
      <c r="V24" s="547">
        <f>V20+W20</f>
        <v>0</v>
      </c>
      <c r="W24" s="547"/>
      <c r="X24" s="547">
        <f>X20+Y20</f>
        <v>2</v>
      </c>
      <c r="Y24" s="547"/>
      <c r="Z24" s="547">
        <f>Z20+AA20</f>
        <v>0</v>
      </c>
      <c r="AA24" s="547"/>
      <c r="AB24" s="547">
        <f>AB20+AC20</f>
        <v>0</v>
      </c>
      <c r="AC24" s="547"/>
      <c r="AD24" s="547">
        <f>AD20+AE20</f>
        <v>6</v>
      </c>
      <c r="AE24" s="547"/>
      <c r="AF24" s="547">
        <f>AF20+AG20</f>
        <v>0</v>
      </c>
      <c r="AG24" s="547"/>
      <c r="AH24" s="547">
        <f>AH20+AI20</f>
        <v>2</v>
      </c>
      <c r="AI24" s="547"/>
      <c r="AJ24" s="547">
        <f>AJ20+AK20</f>
        <v>0</v>
      </c>
      <c r="AK24" s="547"/>
      <c r="AL24" s="547">
        <f t="shared" ref="AL24:AL25" si="29">SUM(D24:AK24)</f>
        <v>30</v>
      </c>
      <c r="AM24" s="547"/>
    </row>
    <row r="25" spans="1:54" x14ac:dyDescent="0.2">
      <c r="A25" s="3" t="s">
        <v>744</v>
      </c>
      <c r="B25" s="364">
        <v>0.5</v>
      </c>
      <c r="C25" s="361" t="s">
        <v>745</v>
      </c>
      <c r="D25" s="547">
        <f>D18+E18</f>
        <v>0</v>
      </c>
      <c r="E25" s="547"/>
      <c r="F25" s="547">
        <f t="shared" ref="F25" si="30">F18+G18</f>
        <v>3</v>
      </c>
      <c r="G25" s="547"/>
      <c r="H25" s="547">
        <f t="shared" ref="H25" si="31">H18+I18</f>
        <v>12</v>
      </c>
      <c r="I25" s="547"/>
      <c r="J25" s="547">
        <f t="shared" ref="J25" si="32">J18+K18</f>
        <v>8</v>
      </c>
      <c r="K25" s="547"/>
      <c r="L25" s="547">
        <f t="shared" ref="L25" si="33">L18+M18</f>
        <v>12</v>
      </c>
      <c r="M25" s="547"/>
      <c r="N25" s="547">
        <f t="shared" ref="N25" si="34">N18+O18</f>
        <v>10</v>
      </c>
      <c r="O25" s="547"/>
      <c r="P25" s="547">
        <f t="shared" ref="P25" si="35">P18+Q18</f>
        <v>5</v>
      </c>
      <c r="Q25" s="547"/>
      <c r="R25" s="547">
        <f t="shared" ref="R25" si="36">R18+S18</f>
        <v>0</v>
      </c>
      <c r="S25" s="547"/>
      <c r="T25" s="547">
        <f t="shared" ref="T25" si="37">T18+U18</f>
        <v>29</v>
      </c>
      <c r="U25" s="547"/>
      <c r="V25" s="547">
        <f t="shared" ref="V25" si="38">V18+W18</f>
        <v>2</v>
      </c>
      <c r="W25" s="547"/>
      <c r="X25" s="547">
        <f t="shared" ref="X25" si="39">X18+Y18</f>
        <v>8</v>
      </c>
      <c r="Y25" s="547"/>
      <c r="Z25" s="547">
        <f t="shared" ref="Z25" si="40">Z18+AA18</f>
        <v>5</v>
      </c>
      <c r="AA25" s="547"/>
      <c r="AB25" s="547">
        <f t="shared" ref="AB25" si="41">AB18+AC18</f>
        <v>0</v>
      </c>
      <c r="AC25" s="547"/>
      <c r="AD25" s="547">
        <f t="shared" ref="AD25" si="42">AD18+AE18</f>
        <v>9</v>
      </c>
      <c r="AE25" s="547"/>
      <c r="AF25" s="547">
        <f t="shared" ref="AF25" si="43">AF18+AG18</f>
        <v>0</v>
      </c>
      <c r="AG25" s="547"/>
      <c r="AH25" s="547">
        <f t="shared" ref="AH25" si="44">AH18+AI18</f>
        <v>2</v>
      </c>
      <c r="AI25" s="547"/>
      <c r="AJ25" s="547">
        <f t="shared" ref="AJ25" si="45">AJ18+AK18</f>
        <v>0</v>
      </c>
      <c r="AK25" s="547"/>
      <c r="AL25" s="547">
        <f t="shared" si="29"/>
        <v>105</v>
      </c>
      <c r="AM25" s="547"/>
    </row>
    <row r="26" spans="1:54" x14ac:dyDescent="0.2">
      <c r="A26" s="3"/>
      <c r="B26" s="364"/>
      <c r="C26" s="28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</row>
    <row r="27" spans="1:54" ht="15" x14ac:dyDescent="0.25">
      <c r="A27" s="3"/>
      <c r="B27" s="364"/>
      <c r="C27" s="28"/>
      <c r="D27" s="533">
        <v>340</v>
      </c>
      <c r="E27" s="534"/>
      <c r="F27" s="533">
        <v>701</v>
      </c>
      <c r="G27" s="534"/>
      <c r="H27" s="533">
        <v>702</v>
      </c>
      <c r="I27" s="534"/>
      <c r="J27" s="533">
        <v>707</v>
      </c>
      <c r="K27" s="534"/>
      <c r="L27" s="533">
        <v>709</v>
      </c>
      <c r="M27" s="534"/>
      <c r="N27" s="533">
        <v>710</v>
      </c>
      <c r="O27" s="534"/>
      <c r="P27" s="533">
        <v>712</v>
      </c>
      <c r="Q27" s="534"/>
      <c r="R27" s="533">
        <v>713</v>
      </c>
      <c r="S27" s="534"/>
      <c r="T27" s="533">
        <v>717</v>
      </c>
      <c r="U27" s="534"/>
      <c r="V27" s="533">
        <v>723</v>
      </c>
      <c r="W27" s="534"/>
      <c r="X27" s="533">
        <v>729</v>
      </c>
      <c r="Y27" s="534"/>
      <c r="Z27" s="533">
        <v>732</v>
      </c>
      <c r="AA27" s="534"/>
      <c r="AB27" s="533">
        <v>737</v>
      </c>
      <c r="AC27" s="534"/>
      <c r="AD27" s="533">
        <v>744</v>
      </c>
      <c r="AE27" s="534"/>
      <c r="AF27" s="533">
        <v>748</v>
      </c>
      <c r="AG27" s="534"/>
      <c r="AH27" s="533">
        <v>749</v>
      </c>
      <c r="AI27" s="534"/>
      <c r="AJ27" s="533">
        <v>756</v>
      </c>
      <c r="AK27" s="535"/>
      <c r="AL27" s="533" t="s">
        <v>563</v>
      </c>
      <c r="AM27" s="534"/>
    </row>
    <row r="28" spans="1:54" x14ac:dyDescent="0.2">
      <c r="A28" s="32" t="s">
        <v>766</v>
      </c>
      <c r="B28" s="65"/>
    </row>
    <row r="29" spans="1:54" x14ac:dyDescent="0.2">
      <c r="A29" s="3" t="s">
        <v>742</v>
      </c>
      <c r="B29" s="365">
        <v>0.4</v>
      </c>
      <c r="C29" s="361" t="s">
        <v>740</v>
      </c>
      <c r="D29" s="548">
        <f>D23*$B$29</f>
        <v>4.4000000000000004</v>
      </c>
      <c r="E29" s="548"/>
      <c r="F29" s="548">
        <f t="shared" ref="F29" si="46">F23*$B$29</f>
        <v>3.6</v>
      </c>
      <c r="G29" s="548"/>
      <c r="H29" s="548">
        <f t="shared" ref="H29" si="47">H23*$B$29</f>
        <v>7.2</v>
      </c>
      <c r="I29" s="548"/>
      <c r="J29" s="548">
        <f t="shared" ref="J29" si="48">J23*$B$29</f>
        <v>3.6</v>
      </c>
      <c r="K29" s="548"/>
      <c r="L29" s="548">
        <f t="shared" ref="L29" si="49">L23*$B$29</f>
        <v>7.6000000000000005</v>
      </c>
      <c r="M29" s="548"/>
      <c r="N29" s="548">
        <f t="shared" ref="N29" si="50">N23*$B$29</f>
        <v>7.2</v>
      </c>
      <c r="O29" s="548"/>
      <c r="P29" s="548">
        <f t="shared" ref="P29" si="51">P23*$B$29</f>
        <v>6.4</v>
      </c>
      <c r="Q29" s="548"/>
      <c r="R29" s="548">
        <f t="shared" ref="R29" si="52">R23*$B$29</f>
        <v>3.6</v>
      </c>
      <c r="S29" s="548"/>
      <c r="T29" s="548">
        <f t="shared" ref="T29" si="53">T23*$B$29</f>
        <v>18.8</v>
      </c>
      <c r="U29" s="548"/>
      <c r="V29" s="548">
        <f t="shared" ref="V29" si="54">V23*$B$29</f>
        <v>2.8000000000000003</v>
      </c>
      <c r="W29" s="548"/>
      <c r="X29" s="548">
        <f t="shared" ref="X29" si="55">X23*$B$29</f>
        <v>2.8000000000000003</v>
      </c>
      <c r="Y29" s="548"/>
      <c r="Z29" s="548">
        <f t="shared" ref="Z29" si="56">Z23*$B$29</f>
        <v>2.4000000000000004</v>
      </c>
      <c r="AA29" s="548"/>
      <c r="AB29" s="548">
        <f t="shared" ref="AB29" si="57">AB23*$B$29</f>
        <v>4</v>
      </c>
      <c r="AC29" s="548"/>
      <c r="AD29" s="548">
        <f t="shared" ref="AD29" si="58">AD23*$B$29</f>
        <v>2</v>
      </c>
      <c r="AE29" s="548"/>
      <c r="AF29" s="548">
        <f t="shared" ref="AF29" si="59">AF23*$B$29</f>
        <v>0.4</v>
      </c>
      <c r="AG29" s="548"/>
      <c r="AH29" s="548">
        <f t="shared" ref="AH29" si="60">AH23*$B$29</f>
        <v>1.2000000000000002</v>
      </c>
      <c r="AI29" s="548"/>
      <c r="AJ29" s="548">
        <f t="shared" ref="AJ29" si="61">AJ23*$B$29</f>
        <v>0</v>
      </c>
      <c r="AK29" s="548"/>
      <c r="AL29" s="548">
        <f t="shared" ref="AL29" si="62">AL23*$B$29</f>
        <v>78</v>
      </c>
      <c r="AM29" s="548"/>
    </row>
    <row r="30" spans="1:54" x14ac:dyDescent="0.2">
      <c r="A30" s="3" t="s">
        <v>743</v>
      </c>
      <c r="B30" s="365">
        <v>0.4</v>
      </c>
      <c r="C30" s="361" t="s">
        <v>741</v>
      </c>
      <c r="D30" s="548">
        <f>D24*$B$30</f>
        <v>0</v>
      </c>
      <c r="E30" s="548"/>
      <c r="F30" s="548">
        <f t="shared" ref="F30" si="63">F24*$B$30</f>
        <v>0</v>
      </c>
      <c r="G30" s="548"/>
      <c r="H30" s="548">
        <f t="shared" ref="H30" si="64">H24*$B$30</f>
        <v>0.4</v>
      </c>
      <c r="I30" s="548"/>
      <c r="J30" s="548">
        <f t="shared" ref="J30" si="65">J24*$B$30</f>
        <v>2</v>
      </c>
      <c r="K30" s="548"/>
      <c r="L30" s="548">
        <f t="shared" ref="L30" si="66">L24*$B$30</f>
        <v>2</v>
      </c>
      <c r="M30" s="548"/>
      <c r="N30" s="548">
        <f t="shared" ref="N30" si="67">N24*$B$30</f>
        <v>2</v>
      </c>
      <c r="O30" s="548"/>
      <c r="P30" s="548">
        <f t="shared" ref="P30" si="68">P24*$B$30</f>
        <v>0.4</v>
      </c>
      <c r="Q30" s="548"/>
      <c r="R30" s="548">
        <f t="shared" ref="R30" si="69">R24*$B$30</f>
        <v>0</v>
      </c>
      <c r="S30" s="548"/>
      <c r="T30" s="548">
        <f t="shared" ref="T30" si="70">T24*$B$30</f>
        <v>1.2000000000000002</v>
      </c>
      <c r="U30" s="548"/>
      <c r="V30" s="548">
        <f t="shared" ref="V30" si="71">V24*$B$30</f>
        <v>0</v>
      </c>
      <c r="W30" s="548"/>
      <c r="X30" s="548">
        <f t="shared" ref="X30" si="72">X24*$B$30</f>
        <v>0.8</v>
      </c>
      <c r="Y30" s="548"/>
      <c r="Z30" s="548">
        <f t="shared" ref="Z30" si="73">Z24*$B$30</f>
        <v>0</v>
      </c>
      <c r="AA30" s="548"/>
      <c r="AB30" s="548">
        <f t="shared" ref="AB30" si="74">AB24*$B$30</f>
        <v>0</v>
      </c>
      <c r="AC30" s="548"/>
      <c r="AD30" s="548">
        <f t="shared" ref="AD30" si="75">AD24*$B$30</f>
        <v>2.4000000000000004</v>
      </c>
      <c r="AE30" s="548"/>
      <c r="AF30" s="548">
        <f t="shared" ref="AF30" si="76">AF24*$B$30</f>
        <v>0</v>
      </c>
      <c r="AG30" s="548"/>
      <c r="AH30" s="548">
        <f t="shared" ref="AH30" si="77">AH24*$B$30</f>
        <v>0.8</v>
      </c>
      <c r="AI30" s="548"/>
      <c r="AJ30" s="548">
        <f t="shared" ref="AJ30" si="78">AJ24*$B$30</f>
        <v>0</v>
      </c>
      <c r="AK30" s="548"/>
      <c r="AL30" s="548">
        <f t="shared" ref="AL30" si="79">AL24*$B$30</f>
        <v>12</v>
      </c>
      <c r="AM30" s="548"/>
    </row>
    <row r="31" spans="1:54" x14ac:dyDescent="0.2">
      <c r="A31" s="3" t="s">
        <v>744</v>
      </c>
      <c r="B31" s="365">
        <v>0.06</v>
      </c>
      <c r="C31" s="361" t="s">
        <v>745</v>
      </c>
      <c r="D31" s="548">
        <f>D25*$B$31</f>
        <v>0</v>
      </c>
      <c r="E31" s="548"/>
      <c r="F31" s="548">
        <f t="shared" ref="F31" si="80">F25*$B$31</f>
        <v>0.18</v>
      </c>
      <c r="G31" s="548"/>
      <c r="H31" s="548">
        <f t="shared" ref="H31" si="81">H25*$B$31</f>
        <v>0.72</v>
      </c>
      <c r="I31" s="548"/>
      <c r="J31" s="548">
        <f t="shared" ref="J31" si="82">J25*$B$31</f>
        <v>0.48</v>
      </c>
      <c r="K31" s="548"/>
      <c r="L31" s="548">
        <f t="shared" ref="L31" si="83">L25*$B$31</f>
        <v>0.72</v>
      </c>
      <c r="M31" s="548"/>
      <c r="N31" s="548">
        <f t="shared" ref="N31" si="84">N25*$B$31</f>
        <v>0.6</v>
      </c>
      <c r="O31" s="548"/>
      <c r="P31" s="548">
        <f t="shared" ref="P31" si="85">P25*$B$31</f>
        <v>0.3</v>
      </c>
      <c r="Q31" s="548"/>
      <c r="R31" s="548">
        <f t="shared" ref="R31" si="86">R25*$B$31</f>
        <v>0</v>
      </c>
      <c r="S31" s="548"/>
      <c r="T31" s="548">
        <f t="shared" ref="T31" si="87">T25*$B$31</f>
        <v>1.74</v>
      </c>
      <c r="U31" s="548"/>
      <c r="V31" s="548">
        <f t="shared" ref="V31" si="88">V25*$B$31</f>
        <v>0.12</v>
      </c>
      <c r="W31" s="548"/>
      <c r="X31" s="548">
        <f t="shared" ref="X31" si="89">X25*$B$31</f>
        <v>0.48</v>
      </c>
      <c r="Y31" s="548"/>
      <c r="Z31" s="548">
        <f t="shared" ref="Z31" si="90">Z25*$B$31</f>
        <v>0.3</v>
      </c>
      <c r="AA31" s="548"/>
      <c r="AB31" s="548">
        <f t="shared" ref="AB31" si="91">AB25*$B$31</f>
        <v>0</v>
      </c>
      <c r="AC31" s="548"/>
      <c r="AD31" s="548">
        <f t="shared" ref="AD31" si="92">AD25*$B$31</f>
        <v>0.54</v>
      </c>
      <c r="AE31" s="548"/>
      <c r="AF31" s="548">
        <f t="shared" ref="AF31" si="93">AF25*$B$31</f>
        <v>0</v>
      </c>
      <c r="AG31" s="548"/>
      <c r="AH31" s="548">
        <f t="shared" ref="AH31" si="94">AH25*$B$31</f>
        <v>0.12</v>
      </c>
      <c r="AI31" s="548"/>
      <c r="AJ31" s="548">
        <f t="shared" ref="AJ31" si="95">AJ25*$B$31</f>
        <v>0</v>
      </c>
      <c r="AK31" s="548"/>
      <c r="AL31" s="548">
        <f t="shared" ref="AL31" si="96">AL25*$B$31</f>
        <v>6.3</v>
      </c>
      <c r="AM31" s="548"/>
    </row>
    <row r="32" spans="1:54" x14ac:dyDescent="0.2">
      <c r="A32" s="3"/>
      <c r="B32" s="365"/>
      <c r="C32" s="28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</row>
    <row r="33" spans="1:39" ht="15" x14ac:dyDescent="0.25">
      <c r="A33" s="3"/>
      <c r="B33" s="364"/>
      <c r="C33" s="28"/>
      <c r="D33" s="533">
        <v>340</v>
      </c>
      <c r="E33" s="534"/>
      <c r="F33" s="533">
        <v>701</v>
      </c>
      <c r="G33" s="534"/>
      <c r="H33" s="533">
        <v>702</v>
      </c>
      <c r="I33" s="534"/>
      <c r="J33" s="533">
        <v>707</v>
      </c>
      <c r="K33" s="534"/>
      <c r="L33" s="533">
        <v>709</v>
      </c>
      <c r="M33" s="534"/>
      <c r="N33" s="533">
        <v>710</v>
      </c>
      <c r="O33" s="534"/>
      <c r="P33" s="533">
        <v>712</v>
      </c>
      <c r="Q33" s="534"/>
      <c r="R33" s="533">
        <v>713</v>
      </c>
      <c r="S33" s="534"/>
      <c r="T33" s="533">
        <v>717</v>
      </c>
      <c r="U33" s="534"/>
      <c r="V33" s="533">
        <v>723</v>
      </c>
      <c r="W33" s="534"/>
      <c r="X33" s="533">
        <v>729</v>
      </c>
      <c r="Y33" s="534"/>
      <c r="Z33" s="533">
        <v>732</v>
      </c>
      <c r="AA33" s="534"/>
      <c r="AB33" s="533">
        <v>737</v>
      </c>
      <c r="AC33" s="534"/>
      <c r="AD33" s="533">
        <v>744</v>
      </c>
      <c r="AE33" s="534"/>
      <c r="AF33" s="533">
        <v>748</v>
      </c>
      <c r="AG33" s="534"/>
      <c r="AH33" s="533">
        <v>749</v>
      </c>
      <c r="AI33" s="534"/>
      <c r="AJ33" s="533">
        <v>756</v>
      </c>
      <c r="AK33" s="535"/>
      <c r="AL33" s="533" t="s">
        <v>563</v>
      </c>
      <c r="AM33" s="534"/>
    </row>
    <row r="34" spans="1:39" x14ac:dyDescent="0.2">
      <c r="A34" s="32" t="s">
        <v>764</v>
      </c>
      <c r="B34" s="65"/>
    </row>
    <row r="35" spans="1:39" x14ac:dyDescent="0.2">
      <c r="A35" s="3" t="s">
        <v>742</v>
      </c>
      <c r="B35" s="363">
        <f>B23-B29</f>
        <v>2.6</v>
      </c>
      <c r="C35" s="361" t="s">
        <v>740</v>
      </c>
      <c r="D35" s="548">
        <f>D23*$B$35</f>
        <v>28.6</v>
      </c>
      <c r="E35" s="548"/>
      <c r="F35" s="548">
        <f t="shared" ref="F35" si="97">F23*$B$35</f>
        <v>23.400000000000002</v>
      </c>
      <c r="G35" s="548"/>
      <c r="H35" s="548">
        <f t="shared" ref="H35" si="98">H23*$B$35</f>
        <v>46.800000000000004</v>
      </c>
      <c r="I35" s="548"/>
      <c r="J35" s="548">
        <f t="shared" ref="J35" si="99">J23*$B$35</f>
        <v>23.400000000000002</v>
      </c>
      <c r="K35" s="548"/>
      <c r="L35" s="548">
        <f t="shared" ref="L35" si="100">L23*$B$35</f>
        <v>49.4</v>
      </c>
      <c r="M35" s="548"/>
      <c r="N35" s="548">
        <f t="shared" ref="N35" si="101">N23*$B$35</f>
        <v>46.800000000000004</v>
      </c>
      <c r="O35" s="548"/>
      <c r="P35" s="548">
        <f t="shared" ref="P35" si="102">P23*$B$35</f>
        <v>41.6</v>
      </c>
      <c r="Q35" s="548"/>
      <c r="R35" s="548">
        <f t="shared" ref="R35" si="103">R23*$B$35</f>
        <v>23.400000000000002</v>
      </c>
      <c r="S35" s="548"/>
      <c r="T35" s="548">
        <f t="shared" ref="T35" si="104">T23*$B$35</f>
        <v>122.2</v>
      </c>
      <c r="U35" s="548"/>
      <c r="V35" s="548">
        <f t="shared" ref="V35" si="105">V23*$B$35</f>
        <v>18.2</v>
      </c>
      <c r="W35" s="548"/>
      <c r="X35" s="548">
        <f t="shared" ref="X35" si="106">X23*$B$35</f>
        <v>18.2</v>
      </c>
      <c r="Y35" s="548"/>
      <c r="Z35" s="548">
        <f t="shared" ref="Z35" si="107">Z23*$B$35</f>
        <v>15.600000000000001</v>
      </c>
      <c r="AA35" s="548"/>
      <c r="AB35" s="548">
        <f t="shared" ref="AB35" si="108">AB23*$B$35</f>
        <v>26</v>
      </c>
      <c r="AC35" s="548"/>
      <c r="AD35" s="548">
        <f t="shared" ref="AD35" si="109">AD23*$B$35</f>
        <v>13</v>
      </c>
      <c r="AE35" s="548"/>
      <c r="AF35" s="548">
        <f t="shared" ref="AF35" si="110">AF23*$B$35</f>
        <v>2.6</v>
      </c>
      <c r="AG35" s="548"/>
      <c r="AH35" s="548">
        <f t="shared" ref="AH35" si="111">AH23*$B$35</f>
        <v>7.8000000000000007</v>
      </c>
      <c r="AI35" s="548"/>
      <c r="AJ35" s="548">
        <f t="shared" ref="AJ35" si="112">AJ23*$B$35</f>
        <v>0</v>
      </c>
      <c r="AK35" s="548"/>
      <c r="AL35" s="548">
        <f t="shared" ref="AL35" si="113">AL23*$B$35</f>
        <v>507</v>
      </c>
      <c r="AM35" s="548"/>
    </row>
    <row r="36" spans="1:39" x14ac:dyDescent="0.2">
      <c r="A36" s="3" t="s">
        <v>743</v>
      </c>
      <c r="B36" s="364">
        <f>B24-B30</f>
        <v>2.6</v>
      </c>
      <c r="C36" s="361" t="s">
        <v>741</v>
      </c>
      <c r="D36" s="548">
        <f>D24*$B$36</f>
        <v>0</v>
      </c>
      <c r="E36" s="548"/>
      <c r="F36" s="548">
        <f t="shared" ref="F36" si="114">F24*$B$36</f>
        <v>0</v>
      </c>
      <c r="G36" s="548"/>
      <c r="H36" s="548">
        <f t="shared" ref="H36" si="115">H24*$B$36</f>
        <v>2.6</v>
      </c>
      <c r="I36" s="548"/>
      <c r="J36" s="548">
        <f t="shared" ref="J36" si="116">J24*$B$36</f>
        <v>13</v>
      </c>
      <c r="K36" s="548"/>
      <c r="L36" s="548">
        <f t="shared" ref="L36" si="117">L24*$B$36</f>
        <v>13</v>
      </c>
      <c r="M36" s="548"/>
      <c r="N36" s="548">
        <f t="shared" ref="N36" si="118">N24*$B$36</f>
        <v>13</v>
      </c>
      <c r="O36" s="548"/>
      <c r="P36" s="548">
        <f t="shared" ref="P36" si="119">P24*$B$36</f>
        <v>2.6</v>
      </c>
      <c r="Q36" s="548"/>
      <c r="R36" s="548">
        <f t="shared" ref="R36" si="120">R24*$B$36</f>
        <v>0</v>
      </c>
      <c r="S36" s="548"/>
      <c r="T36" s="548">
        <f t="shared" ref="T36" si="121">T24*$B$36</f>
        <v>7.8000000000000007</v>
      </c>
      <c r="U36" s="548"/>
      <c r="V36" s="548">
        <f t="shared" ref="V36" si="122">V24*$B$36</f>
        <v>0</v>
      </c>
      <c r="W36" s="548"/>
      <c r="X36" s="548">
        <f t="shared" ref="X36" si="123">X24*$B$36</f>
        <v>5.2</v>
      </c>
      <c r="Y36" s="548"/>
      <c r="Z36" s="548">
        <f t="shared" ref="Z36" si="124">Z24*$B$36</f>
        <v>0</v>
      </c>
      <c r="AA36" s="548"/>
      <c r="AB36" s="548">
        <f t="shared" ref="AB36" si="125">AB24*$B$36</f>
        <v>0</v>
      </c>
      <c r="AC36" s="548"/>
      <c r="AD36" s="548">
        <f t="shared" ref="AD36" si="126">AD24*$B$36</f>
        <v>15.600000000000001</v>
      </c>
      <c r="AE36" s="548"/>
      <c r="AF36" s="548">
        <f t="shared" ref="AF36" si="127">AF24*$B$36</f>
        <v>0</v>
      </c>
      <c r="AG36" s="548"/>
      <c r="AH36" s="548">
        <f t="shared" ref="AH36" si="128">AH24*$B$36</f>
        <v>5.2</v>
      </c>
      <c r="AI36" s="548"/>
      <c r="AJ36" s="548">
        <f t="shared" ref="AJ36" si="129">AJ24*$B$36</f>
        <v>0</v>
      </c>
      <c r="AK36" s="548"/>
      <c r="AL36" s="548">
        <f t="shared" ref="AL36" si="130">AL24*$B$36</f>
        <v>78</v>
      </c>
      <c r="AM36" s="548"/>
    </row>
    <row r="37" spans="1:39" x14ac:dyDescent="0.2">
      <c r="A37" s="3" t="s">
        <v>744</v>
      </c>
      <c r="B37" s="364">
        <f>B25-B31</f>
        <v>0.44</v>
      </c>
      <c r="C37" s="361" t="s">
        <v>745</v>
      </c>
      <c r="D37" s="548">
        <f>D25*$B$37</f>
        <v>0</v>
      </c>
      <c r="E37" s="548"/>
      <c r="F37" s="548">
        <f t="shared" ref="F37" si="131">F25*$B$37</f>
        <v>1.32</v>
      </c>
      <c r="G37" s="548"/>
      <c r="H37" s="548">
        <f t="shared" ref="H37" si="132">H25*$B$37</f>
        <v>5.28</v>
      </c>
      <c r="I37" s="548"/>
      <c r="J37" s="548">
        <f t="shared" ref="J37" si="133">J25*$B$37</f>
        <v>3.52</v>
      </c>
      <c r="K37" s="548"/>
      <c r="L37" s="548">
        <f t="shared" ref="L37" si="134">L25*$B$37</f>
        <v>5.28</v>
      </c>
      <c r="M37" s="548"/>
      <c r="N37" s="548">
        <f t="shared" ref="N37" si="135">N25*$B$37</f>
        <v>4.4000000000000004</v>
      </c>
      <c r="O37" s="548"/>
      <c r="P37" s="548">
        <f t="shared" ref="P37" si="136">P25*$B$37</f>
        <v>2.2000000000000002</v>
      </c>
      <c r="Q37" s="548"/>
      <c r="R37" s="548">
        <f t="shared" ref="R37" si="137">R25*$B$37</f>
        <v>0</v>
      </c>
      <c r="S37" s="548"/>
      <c r="T37" s="548">
        <f t="shared" ref="T37" si="138">T25*$B$37</f>
        <v>12.76</v>
      </c>
      <c r="U37" s="548"/>
      <c r="V37" s="548">
        <f t="shared" ref="V37" si="139">V25*$B$37</f>
        <v>0.88</v>
      </c>
      <c r="W37" s="548"/>
      <c r="X37" s="548">
        <f t="shared" ref="X37" si="140">X25*$B$37</f>
        <v>3.52</v>
      </c>
      <c r="Y37" s="548"/>
      <c r="Z37" s="548">
        <f t="shared" ref="Z37" si="141">Z25*$B$37</f>
        <v>2.2000000000000002</v>
      </c>
      <c r="AA37" s="548"/>
      <c r="AB37" s="548">
        <f t="shared" ref="AB37" si="142">AB25*$B$37</f>
        <v>0</v>
      </c>
      <c r="AC37" s="548"/>
      <c r="AD37" s="548">
        <f t="shared" ref="AD37" si="143">AD25*$B$37</f>
        <v>3.96</v>
      </c>
      <c r="AE37" s="548"/>
      <c r="AF37" s="548">
        <f t="shared" ref="AF37" si="144">AF25*$B$37</f>
        <v>0</v>
      </c>
      <c r="AG37" s="548"/>
      <c r="AH37" s="548">
        <f t="shared" ref="AH37" si="145">AH25*$B$37</f>
        <v>0.88</v>
      </c>
      <c r="AI37" s="548"/>
      <c r="AJ37" s="548">
        <f t="shared" ref="AJ37" si="146">AJ25*$B$37</f>
        <v>0</v>
      </c>
      <c r="AK37" s="548"/>
      <c r="AL37" s="548">
        <f t="shared" ref="AL37" si="147">AL25*$B$37</f>
        <v>46.2</v>
      </c>
      <c r="AM37" s="548"/>
    </row>
    <row r="38" spans="1:39" x14ac:dyDescent="0.2">
      <c r="A38" s="3"/>
      <c r="B38" s="364"/>
      <c r="C38" s="28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</row>
    <row r="39" spans="1:39" x14ac:dyDescent="0.2">
      <c r="A39" s="32" t="s">
        <v>765</v>
      </c>
      <c r="B39" s="65"/>
    </row>
    <row r="40" spans="1:39" x14ac:dyDescent="0.2">
      <c r="A40" s="3" t="s">
        <v>742</v>
      </c>
      <c r="B40" s="363">
        <v>3</v>
      </c>
      <c r="C40" s="361" t="s">
        <v>740</v>
      </c>
      <c r="D40" s="548">
        <f>D29+D35</f>
        <v>33</v>
      </c>
      <c r="E40" s="549"/>
      <c r="F40" s="548">
        <f t="shared" ref="F40" si="148">F29+F35</f>
        <v>27.000000000000004</v>
      </c>
      <c r="G40" s="549"/>
      <c r="H40" s="548">
        <f t="shared" ref="H40" si="149">H29+H35</f>
        <v>54.000000000000007</v>
      </c>
      <c r="I40" s="549"/>
      <c r="J40" s="548">
        <f t="shared" ref="J40" si="150">J29+J35</f>
        <v>27.000000000000004</v>
      </c>
      <c r="K40" s="549"/>
      <c r="L40" s="548">
        <f t="shared" ref="L40" si="151">L29+L35</f>
        <v>57</v>
      </c>
      <c r="M40" s="549"/>
      <c r="N40" s="548">
        <f t="shared" ref="N40" si="152">N29+N35</f>
        <v>54.000000000000007</v>
      </c>
      <c r="O40" s="549"/>
      <c r="P40" s="548">
        <f t="shared" ref="P40" si="153">P29+P35</f>
        <v>48</v>
      </c>
      <c r="Q40" s="549"/>
      <c r="R40" s="548">
        <f t="shared" ref="R40" si="154">R29+R35</f>
        <v>27.000000000000004</v>
      </c>
      <c r="S40" s="549"/>
      <c r="T40" s="548">
        <f t="shared" ref="T40" si="155">T29+T35</f>
        <v>141</v>
      </c>
      <c r="U40" s="549"/>
      <c r="V40" s="548">
        <f t="shared" ref="V40" si="156">V29+V35</f>
        <v>21</v>
      </c>
      <c r="W40" s="549"/>
      <c r="X40" s="548">
        <f t="shared" ref="X40" si="157">X29+X35</f>
        <v>21</v>
      </c>
      <c r="Y40" s="549"/>
      <c r="Z40" s="548">
        <f t="shared" ref="Z40" si="158">Z29+Z35</f>
        <v>18</v>
      </c>
      <c r="AA40" s="549"/>
      <c r="AB40" s="548">
        <f t="shared" ref="AB40" si="159">AB29+AB35</f>
        <v>30</v>
      </c>
      <c r="AC40" s="549"/>
      <c r="AD40" s="548">
        <f t="shared" ref="AD40" si="160">AD29+AD35</f>
        <v>15</v>
      </c>
      <c r="AE40" s="549"/>
      <c r="AF40" s="548">
        <f t="shared" ref="AF40" si="161">AF29+AF35</f>
        <v>3</v>
      </c>
      <c r="AG40" s="549"/>
      <c r="AH40" s="548">
        <f t="shared" ref="AH40" si="162">AH29+AH35</f>
        <v>9</v>
      </c>
      <c r="AI40" s="549"/>
      <c r="AJ40" s="548">
        <f t="shared" ref="AJ40" si="163">AJ29+AJ35</f>
        <v>0</v>
      </c>
      <c r="AK40" s="549"/>
      <c r="AL40" s="548">
        <f t="shared" ref="AL40" si="164">AL29+AL35</f>
        <v>585</v>
      </c>
      <c r="AM40" s="549"/>
    </row>
    <row r="41" spans="1:39" x14ac:dyDescent="0.2">
      <c r="A41" s="3" t="s">
        <v>743</v>
      </c>
      <c r="B41" s="364">
        <v>3</v>
      </c>
      <c r="C41" s="361" t="s">
        <v>741</v>
      </c>
      <c r="D41" s="548">
        <f>D30+D36</f>
        <v>0</v>
      </c>
      <c r="E41" s="549"/>
      <c r="F41" s="548">
        <f t="shared" ref="F41" si="165">F30+F36</f>
        <v>0</v>
      </c>
      <c r="G41" s="549"/>
      <c r="H41" s="548">
        <f t="shared" ref="H41" si="166">H30+H36</f>
        <v>3</v>
      </c>
      <c r="I41" s="549"/>
      <c r="J41" s="548">
        <f t="shared" ref="J41" si="167">J30+J36</f>
        <v>15</v>
      </c>
      <c r="K41" s="549"/>
      <c r="L41" s="548">
        <f t="shared" ref="L41" si="168">L30+L36</f>
        <v>15</v>
      </c>
      <c r="M41" s="549"/>
      <c r="N41" s="548">
        <f t="shared" ref="N41" si="169">N30+N36</f>
        <v>15</v>
      </c>
      <c r="O41" s="549"/>
      <c r="P41" s="548">
        <f t="shared" ref="P41" si="170">P30+P36</f>
        <v>3</v>
      </c>
      <c r="Q41" s="549"/>
      <c r="R41" s="548">
        <f t="shared" ref="R41" si="171">R30+R36</f>
        <v>0</v>
      </c>
      <c r="S41" s="549"/>
      <c r="T41" s="548">
        <f t="shared" ref="T41" si="172">T30+T36</f>
        <v>9</v>
      </c>
      <c r="U41" s="549"/>
      <c r="V41" s="548">
        <f t="shared" ref="V41" si="173">V30+V36</f>
        <v>0</v>
      </c>
      <c r="W41" s="549"/>
      <c r="X41" s="548">
        <f t="shared" ref="X41" si="174">X30+X36</f>
        <v>6</v>
      </c>
      <c r="Y41" s="549"/>
      <c r="Z41" s="548">
        <f t="shared" ref="Z41" si="175">Z30+Z36</f>
        <v>0</v>
      </c>
      <c r="AA41" s="549"/>
      <c r="AB41" s="548">
        <f t="shared" ref="AB41" si="176">AB30+AB36</f>
        <v>0</v>
      </c>
      <c r="AC41" s="549"/>
      <c r="AD41" s="548">
        <f t="shared" ref="AD41" si="177">AD30+AD36</f>
        <v>18</v>
      </c>
      <c r="AE41" s="549"/>
      <c r="AF41" s="548">
        <f t="shared" ref="AF41" si="178">AF30+AF36</f>
        <v>0</v>
      </c>
      <c r="AG41" s="549"/>
      <c r="AH41" s="548">
        <f t="shared" ref="AH41" si="179">AH30+AH36</f>
        <v>6</v>
      </c>
      <c r="AI41" s="549"/>
      <c r="AJ41" s="548">
        <f t="shared" ref="AJ41" si="180">AJ30+AJ36</f>
        <v>0</v>
      </c>
      <c r="AK41" s="549"/>
      <c r="AL41" s="548">
        <f t="shared" ref="AL41" si="181">AL30+AL36</f>
        <v>90</v>
      </c>
      <c r="AM41" s="549"/>
    </row>
    <row r="42" spans="1:39" x14ac:dyDescent="0.2">
      <c r="A42" s="3" t="s">
        <v>744</v>
      </c>
      <c r="B42" s="364">
        <v>0.5</v>
      </c>
      <c r="C42" s="361" t="s">
        <v>745</v>
      </c>
      <c r="D42" s="548">
        <f>D31+D37</f>
        <v>0</v>
      </c>
      <c r="E42" s="549"/>
      <c r="F42" s="548">
        <f t="shared" ref="F42" si="182">F31+F37</f>
        <v>1.5</v>
      </c>
      <c r="G42" s="549"/>
      <c r="H42" s="548">
        <f t="shared" ref="H42" si="183">H31+H37</f>
        <v>6</v>
      </c>
      <c r="I42" s="549"/>
      <c r="J42" s="548">
        <f t="shared" ref="J42" si="184">J31+J37</f>
        <v>4</v>
      </c>
      <c r="K42" s="549"/>
      <c r="L42" s="548">
        <f t="shared" ref="L42" si="185">L31+L37</f>
        <v>6</v>
      </c>
      <c r="M42" s="549"/>
      <c r="N42" s="548">
        <f t="shared" ref="N42" si="186">N31+N37</f>
        <v>5</v>
      </c>
      <c r="O42" s="549"/>
      <c r="P42" s="548">
        <f t="shared" ref="P42" si="187">P31+P37</f>
        <v>2.5</v>
      </c>
      <c r="Q42" s="549"/>
      <c r="R42" s="548">
        <f t="shared" ref="R42" si="188">R31+R37</f>
        <v>0</v>
      </c>
      <c r="S42" s="549"/>
      <c r="T42" s="548">
        <f t="shared" ref="T42" si="189">T31+T37</f>
        <v>14.5</v>
      </c>
      <c r="U42" s="549"/>
      <c r="V42" s="548">
        <f t="shared" ref="V42" si="190">V31+V37</f>
        <v>1</v>
      </c>
      <c r="W42" s="549"/>
      <c r="X42" s="548">
        <f t="shared" ref="X42" si="191">X31+X37</f>
        <v>4</v>
      </c>
      <c r="Y42" s="549"/>
      <c r="Z42" s="548">
        <f t="shared" ref="Z42" si="192">Z31+Z37</f>
        <v>2.5</v>
      </c>
      <c r="AA42" s="549"/>
      <c r="AB42" s="548">
        <f t="shared" ref="AB42" si="193">AB31+AB37</f>
        <v>0</v>
      </c>
      <c r="AC42" s="549"/>
      <c r="AD42" s="548">
        <f t="shared" ref="AD42" si="194">AD31+AD37</f>
        <v>4.5</v>
      </c>
      <c r="AE42" s="549"/>
      <c r="AF42" s="548">
        <f t="shared" ref="AF42" si="195">AF31+AF37</f>
        <v>0</v>
      </c>
      <c r="AG42" s="549"/>
      <c r="AH42" s="548">
        <f t="shared" ref="AH42" si="196">AH31+AH37</f>
        <v>1</v>
      </c>
      <c r="AI42" s="549"/>
      <c r="AJ42" s="548">
        <f t="shared" ref="AJ42" si="197">AJ31+AJ37</f>
        <v>0</v>
      </c>
      <c r="AK42" s="549"/>
      <c r="AL42" s="548">
        <f t="shared" ref="AL42" si="198">AL31+AL37</f>
        <v>52.5</v>
      </c>
      <c r="AM42" s="549"/>
    </row>
    <row r="44" spans="1:39" ht="15" x14ac:dyDescent="0.25">
      <c r="D44" s="533">
        <v>340</v>
      </c>
      <c r="E44" s="534"/>
      <c r="F44" s="533">
        <v>701</v>
      </c>
      <c r="G44" s="534"/>
      <c r="H44" s="533">
        <v>702</v>
      </c>
      <c r="I44" s="534"/>
      <c r="J44" s="533">
        <v>707</v>
      </c>
      <c r="K44" s="534"/>
      <c r="L44" s="533">
        <v>709</v>
      </c>
      <c r="M44" s="534"/>
      <c r="N44" s="533">
        <v>710</v>
      </c>
      <c r="O44" s="534"/>
      <c r="P44" s="533">
        <v>712</v>
      </c>
      <c r="Q44" s="534"/>
      <c r="R44" s="533">
        <v>713</v>
      </c>
      <c r="S44" s="534"/>
      <c r="T44" s="533">
        <v>717</v>
      </c>
      <c r="U44" s="534"/>
      <c r="V44" s="533">
        <v>723</v>
      </c>
      <c r="W44" s="534"/>
      <c r="X44" s="533">
        <v>729</v>
      </c>
      <c r="Y44" s="534"/>
      <c r="Z44" s="533">
        <v>732</v>
      </c>
      <c r="AA44" s="534"/>
      <c r="AB44" s="533">
        <v>737</v>
      </c>
      <c r="AC44" s="534"/>
      <c r="AD44" s="533">
        <v>744</v>
      </c>
      <c r="AE44" s="534"/>
      <c r="AF44" s="533">
        <v>748</v>
      </c>
      <c r="AG44" s="534"/>
      <c r="AH44" s="533">
        <v>749</v>
      </c>
      <c r="AI44" s="534"/>
      <c r="AJ44" s="533">
        <v>756</v>
      </c>
      <c r="AK44" s="535"/>
      <c r="AL44" s="533" t="s">
        <v>563</v>
      </c>
      <c r="AM44" s="534"/>
    </row>
  </sheetData>
  <mergeCells count="316"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S1:AS2"/>
    <mergeCell ref="A1:C1"/>
    <mergeCell ref="D21:E21"/>
    <mergeCell ref="F21:G21"/>
    <mergeCell ref="H21:I21"/>
    <mergeCell ref="J21:K21"/>
    <mergeCell ref="L21:M21"/>
    <mergeCell ref="N1:O1"/>
    <mergeCell ref="AB21:AC21"/>
    <mergeCell ref="AD21:AE21"/>
    <mergeCell ref="D1:E1"/>
    <mergeCell ref="F1:G1"/>
    <mergeCell ref="H1:I1"/>
    <mergeCell ref="J1:K1"/>
    <mergeCell ref="L1:M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</mergeCells>
  <pageMargins left="0.82677165354330717" right="0.39370078740157483" top="0.62992125984251968" bottom="3.937007874015748E-2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zoomScale="115" zoomScaleNormal="115" workbookViewId="0"/>
  </sheetViews>
  <sheetFormatPr defaultColWidth="11.42578125" defaultRowHeight="12.75" x14ac:dyDescent="0.2"/>
  <cols>
    <col min="1" max="1" width="7.5703125" style="67" customWidth="1"/>
    <col min="2" max="2" width="8.42578125" style="67" customWidth="1"/>
    <col min="3" max="3" width="4.140625" style="67" customWidth="1"/>
    <col min="4" max="5" width="8" customWidth="1"/>
    <col min="6" max="6" width="34.7109375" customWidth="1"/>
    <col min="7" max="7" width="5.7109375" customWidth="1"/>
    <col min="8" max="8" width="8.7109375" style="42" customWidth="1"/>
    <col min="9" max="9" width="11.42578125" style="106"/>
    <col min="10" max="10" width="12.7109375" customWidth="1"/>
  </cols>
  <sheetData>
    <row r="1" spans="1:11" ht="15" x14ac:dyDescent="0.2">
      <c r="A1" s="153" t="s">
        <v>758</v>
      </c>
      <c r="B1" s="154"/>
      <c r="C1" s="154"/>
      <c r="D1" s="155"/>
      <c r="E1" s="155"/>
      <c r="F1" s="155"/>
      <c r="G1" s="156"/>
      <c r="H1" s="157"/>
      <c r="I1" s="158"/>
    </row>
    <row r="2" spans="1:11" ht="15.75" x14ac:dyDescent="0.25">
      <c r="A2" s="412" t="s">
        <v>818</v>
      </c>
      <c r="B2" s="154"/>
      <c r="C2" s="154"/>
      <c r="D2" s="155"/>
      <c r="E2" s="155"/>
      <c r="F2" s="155"/>
      <c r="G2" s="156"/>
      <c r="H2" s="157"/>
      <c r="I2" s="158"/>
    </row>
    <row r="3" spans="1:11" x14ac:dyDescent="0.2">
      <c r="A3" s="351"/>
      <c r="B3" s="132"/>
      <c r="C3" s="132"/>
      <c r="D3" s="133"/>
      <c r="E3" s="133"/>
      <c r="F3" s="133"/>
      <c r="G3" s="133"/>
      <c r="H3" s="135"/>
      <c r="I3" s="136"/>
    </row>
    <row r="4" spans="1:11" x14ac:dyDescent="0.2">
      <c r="A4" s="137" t="s">
        <v>495</v>
      </c>
      <c r="B4" s="137" t="s">
        <v>0</v>
      </c>
      <c r="C4" s="137" t="s">
        <v>576</v>
      </c>
      <c r="D4" s="138" t="s">
        <v>497</v>
      </c>
      <c r="E4" s="138" t="s">
        <v>498</v>
      </c>
      <c r="F4" s="138" t="s">
        <v>577</v>
      </c>
      <c r="G4" s="138" t="s">
        <v>573</v>
      </c>
      <c r="H4" s="138" t="s">
        <v>1</v>
      </c>
      <c r="I4" s="139" t="s">
        <v>575</v>
      </c>
    </row>
    <row r="5" spans="1:11" x14ac:dyDescent="0.2">
      <c r="A5" s="524"/>
      <c r="B5" s="524"/>
      <c r="C5" s="524"/>
      <c r="D5" s="525"/>
      <c r="E5" s="525"/>
      <c r="F5" s="525"/>
      <c r="G5" s="525"/>
      <c r="H5" s="525"/>
      <c r="I5" s="526"/>
    </row>
    <row r="6" spans="1:11" x14ac:dyDescent="0.2">
      <c r="A6" s="527" t="s">
        <v>625</v>
      </c>
      <c r="B6" s="528"/>
      <c r="C6" s="528"/>
      <c r="D6" s="500"/>
      <c r="E6" s="500"/>
      <c r="F6" s="500"/>
      <c r="G6" s="500"/>
      <c r="H6" s="500"/>
      <c r="I6" s="140"/>
    </row>
    <row r="7" spans="1:11" x14ac:dyDescent="0.2">
      <c r="A7" s="529"/>
      <c r="B7" s="529"/>
      <c r="C7" s="529"/>
      <c r="D7" s="530"/>
      <c r="E7" s="530"/>
      <c r="F7" s="530"/>
      <c r="G7" s="530"/>
      <c r="H7" s="531"/>
      <c r="I7" s="532"/>
    </row>
    <row r="8" spans="1:11" x14ac:dyDescent="0.2">
      <c r="A8" s="503">
        <v>710</v>
      </c>
      <c r="B8" s="503" t="s">
        <v>574</v>
      </c>
      <c r="C8" s="503" t="s">
        <v>43</v>
      </c>
      <c r="D8" s="502" t="s">
        <v>231</v>
      </c>
      <c r="E8" s="502" t="s">
        <v>232</v>
      </c>
      <c r="F8" s="502" t="s">
        <v>233</v>
      </c>
      <c r="G8" s="503">
        <v>6</v>
      </c>
      <c r="H8" s="502" t="s">
        <v>234</v>
      </c>
      <c r="I8" s="183">
        <v>0.10539999999999999</v>
      </c>
      <c r="J8" s="487"/>
      <c r="K8" s="3"/>
    </row>
    <row r="9" spans="1:11" x14ac:dyDescent="0.2">
      <c r="A9" s="503">
        <v>713</v>
      </c>
      <c r="B9" s="503" t="s">
        <v>574</v>
      </c>
      <c r="C9" s="503" t="s">
        <v>43</v>
      </c>
      <c r="D9" s="502" t="s">
        <v>231</v>
      </c>
      <c r="E9" s="502" t="s">
        <v>232</v>
      </c>
      <c r="F9" s="502" t="s">
        <v>233</v>
      </c>
      <c r="G9" s="503">
        <v>6</v>
      </c>
      <c r="H9" s="502" t="s">
        <v>234</v>
      </c>
      <c r="I9" s="183">
        <v>0.28920000000000001</v>
      </c>
      <c r="J9" s="487"/>
      <c r="K9" s="3"/>
    </row>
    <row r="10" spans="1:11" x14ac:dyDescent="0.2">
      <c r="A10" s="503">
        <v>709</v>
      </c>
      <c r="B10" s="503" t="s">
        <v>574</v>
      </c>
      <c r="C10" s="503" t="s">
        <v>43</v>
      </c>
      <c r="D10" s="502" t="s">
        <v>231</v>
      </c>
      <c r="E10" s="502" t="s">
        <v>232</v>
      </c>
      <c r="F10" s="502" t="s">
        <v>233</v>
      </c>
      <c r="G10" s="503">
        <v>6</v>
      </c>
      <c r="H10" s="502" t="s">
        <v>234</v>
      </c>
      <c r="I10" s="183">
        <v>0.125</v>
      </c>
      <c r="J10" s="487"/>
      <c r="K10" s="3"/>
    </row>
    <row r="11" spans="1:11" x14ac:dyDescent="0.2">
      <c r="A11" s="503">
        <v>729</v>
      </c>
      <c r="B11" s="503" t="s">
        <v>574</v>
      </c>
      <c r="C11" s="503" t="s">
        <v>43</v>
      </c>
      <c r="D11" s="502" t="s">
        <v>231</v>
      </c>
      <c r="E11" s="502" t="s">
        <v>232</v>
      </c>
      <c r="F11" s="502" t="s">
        <v>233</v>
      </c>
      <c r="G11" s="503">
        <v>6</v>
      </c>
      <c r="H11" s="502" t="s">
        <v>234</v>
      </c>
      <c r="I11" s="183">
        <v>0.10539999999999999</v>
      </c>
      <c r="J11" s="487"/>
      <c r="K11" s="3"/>
    </row>
    <row r="12" spans="1:11" x14ac:dyDescent="0.2">
      <c r="A12" s="503">
        <v>744</v>
      </c>
      <c r="B12" s="503" t="s">
        <v>574</v>
      </c>
      <c r="C12" s="503" t="s">
        <v>43</v>
      </c>
      <c r="D12" s="502" t="s">
        <v>231</v>
      </c>
      <c r="E12" s="502" t="s">
        <v>232</v>
      </c>
      <c r="F12" s="502" t="s">
        <v>233</v>
      </c>
      <c r="G12" s="503">
        <v>6</v>
      </c>
      <c r="H12" s="502" t="s">
        <v>234</v>
      </c>
      <c r="I12" s="183">
        <v>0.375</v>
      </c>
      <c r="J12" s="504">
        <f>SUM(I8:I12)</f>
        <v>1</v>
      </c>
      <c r="K12" s="3"/>
    </row>
    <row r="13" spans="1:11" x14ac:dyDescent="0.2">
      <c r="A13" s="517"/>
      <c r="B13" s="517"/>
      <c r="C13" s="517"/>
      <c r="D13" s="515"/>
      <c r="E13" s="515"/>
      <c r="F13" s="515"/>
      <c r="G13" s="515"/>
      <c r="H13" s="515"/>
      <c r="I13" s="519"/>
      <c r="J13" s="487"/>
      <c r="K13" s="3"/>
    </row>
    <row r="14" spans="1:11" x14ac:dyDescent="0.2">
      <c r="A14" s="523" t="s">
        <v>74</v>
      </c>
      <c r="B14" s="503" t="s">
        <v>9</v>
      </c>
      <c r="C14" s="503" t="s">
        <v>18</v>
      </c>
      <c r="D14" s="502" t="s">
        <v>84</v>
      </c>
      <c r="E14" s="502" t="s">
        <v>85</v>
      </c>
      <c r="F14" s="502" t="s">
        <v>86</v>
      </c>
      <c r="G14" s="503">
        <v>6</v>
      </c>
      <c r="H14" s="502" t="s">
        <v>13</v>
      </c>
      <c r="I14" s="183">
        <v>0.1</v>
      </c>
      <c r="J14" s="487"/>
      <c r="K14" s="3"/>
    </row>
    <row r="15" spans="1:11" x14ac:dyDescent="0.2">
      <c r="A15" s="523" t="s">
        <v>279</v>
      </c>
      <c r="B15" s="503" t="s">
        <v>9</v>
      </c>
      <c r="C15" s="503" t="s">
        <v>18</v>
      </c>
      <c r="D15" s="502" t="s">
        <v>84</v>
      </c>
      <c r="E15" s="502" t="s">
        <v>85</v>
      </c>
      <c r="F15" s="502" t="s">
        <v>86</v>
      </c>
      <c r="G15" s="503">
        <v>6</v>
      </c>
      <c r="H15" s="502" t="s">
        <v>13</v>
      </c>
      <c r="I15" s="183">
        <v>0.15</v>
      </c>
      <c r="J15" s="487"/>
      <c r="K15" s="3"/>
    </row>
    <row r="16" spans="1:11" x14ac:dyDescent="0.2">
      <c r="A16" s="523" t="s">
        <v>315</v>
      </c>
      <c r="B16" s="503" t="s">
        <v>9</v>
      </c>
      <c r="C16" s="503" t="s">
        <v>18</v>
      </c>
      <c r="D16" s="502" t="s">
        <v>84</v>
      </c>
      <c r="E16" s="502" t="s">
        <v>85</v>
      </c>
      <c r="F16" s="502" t="s">
        <v>86</v>
      </c>
      <c r="G16" s="503">
        <v>6</v>
      </c>
      <c r="H16" s="502" t="s">
        <v>13</v>
      </c>
      <c r="I16" s="183">
        <v>0.3</v>
      </c>
      <c r="J16" s="487"/>
      <c r="K16" s="3"/>
    </row>
    <row r="17" spans="1:11" x14ac:dyDescent="0.2">
      <c r="A17" s="523" t="s">
        <v>406</v>
      </c>
      <c r="B17" s="503" t="s">
        <v>9</v>
      </c>
      <c r="C17" s="503" t="s">
        <v>18</v>
      </c>
      <c r="D17" s="502" t="s">
        <v>84</v>
      </c>
      <c r="E17" s="502" t="s">
        <v>85</v>
      </c>
      <c r="F17" s="502" t="s">
        <v>86</v>
      </c>
      <c r="G17" s="503">
        <v>6</v>
      </c>
      <c r="H17" s="502" t="s">
        <v>13</v>
      </c>
      <c r="I17" s="183">
        <v>0.3</v>
      </c>
      <c r="J17" s="487"/>
      <c r="K17" s="3"/>
    </row>
    <row r="18" spans="1:11" x14ac:dyDescent="0.2">
      <c r="A18" s="523" t="s">
        <v>430</v>
      </c>
      <c r="B18" s="503" t="s">
        <v>9</v>
      </c>
      <c r="C18" s="503" t="s">
        <v>18</v>
      </c>
      <c r="D18" s="502" t="s">
        <v>84</v>
      </c>
      <c r="E18" s="502" t="s">
        <v>85</v>
      </c>
      <c r="F18" s="502" t="s">
        <v>86</v>
      </c>
      <c r="G18" s="503">
        <v>6</v>
      </c>
      <c r="H18" s="502" t="s">
        <v>13</v>
      </c>
      <c r="I18" s="183">
        <v>0.15</v>
      </c>
      <c r="J18" s="504">
        <f>SUM(I14:I18)</f>
        <v>1</v>
      </c>
      <c r="K18" s="3"/>
    </row>
    <row r="19" spans="1:11" x14ac:dyDescent="0.2">
      <c r="A19" s="517"/>
      <c r="B19" s="517"/>
      <c r="C19" s="517"/>
      <c r="D19" s="515"/>
      <c r="E19" s="515"/>
      <c r="F19" s="515"/>
      <c r="G19" s="515"/>
      <c r="H19" s="518"/>
      <c r="I19" s="519"/>
      <c r="J19" s="487"/>
      <c r="K19" s="3"/>
    </row>
    <row r="20" spans="1:11" x14ac:dyDescent="0.2">
      <c r="A20" s="513" t="s">
        <v>279</v>
      </c>
      <c r="B20" s="502" t="s">
        <v>9</v>
      </c>
      <c r="C20" s="502" t="s">
        <v>18</v>
      </c>
      <c r="D20" s="502" t="s">
        <v>293</v>
      </c>
      <c r="E20" s="502" t="s">
        <v>294</v>
      </c>
      <c r="F20" s="502" t="s">
        <v>295</v>
      </c>
      <c r="G20" s="503">
        <v>6</v>
      </c>
      <c r="H20" s="502" t="s">
        <v>13</v>
      </c>
      <c r="I20" s="183">
        <v>0.8</v>
      </c>
      <c r="J20" s="487"/>
      <c r="K20" s="3"/>
    </row>
    <row r="21" spans="1:11" x14ac:dyDescent="0.2">
      <c r="A21" s="513" t="s">
        <v>390</v>
      </c>
      <c r="B21" s="502" t="s">
        <v>9</v>
      </c>
      <c r="C21" s="502" t="s">
        <v>18</v>
      </c>
      <c r="D21" s="502" t="s">
        <v>293</v>
      </c>
      <c r="E21" s="502" t="s">
        <v>294</v>
      </c>
      <c r="F21" s="502" t="s">
        <v>295</v>
      </c>
      <c r="G21" s="503">
        <v>6</v>
      </c>
      <c r="H21" s="502" t="s">
        <v>13</v>
      </c>
      <c r="I21" s="183">
        <v>0.2</v>
      </c>
      <c r="J21" s="504">
        <f>SUM(I20:I21)</f>
        <v>1</v>
      </c>
      <c r="K21" s="3"/>
    </row>
    <row r="22" spans="1:11" x14ac:dyDescent="0.2">
      <c r="A22" s="517"/>
      <c r="B22" s="517"/>
      <c r="C22" s="517"/>
      <c r="D22" s="515"/>
      <c r="E22" s="515"/>
      <c r="F22" s="515"/>
      <c r="G22" s="515"/>
      <c r="H22" s="518"/>
      <c r="I22" s="519"/>
      <c r="J22" s="487"/>
      <c r="K22" s="3"/>
    </row>
    <row r="23" spans="1:11" x14ac:dyDescent="0.2">
      <c r="A23" s="513" t="s">
        <v>74</v>
      </c>
      <c r="B23" s="502" t="s">
        <v>9</v>
      </c>
      <c r="C23" s="502" t="s">
        <v>56</v>
      </c>
      <c r="D23" s="502" t="s">
        <v>296</v>
      </c>
      <c r="E23" s="502" t="s">
        <v>297</v>
      </c>
      <c r="F23" s="502" t="s">
        <v>298</v>
      </c>
      <c r="G23" s="503">
        <v>6</v>
      </c>
      <c r="H23" s="502" t="s">
        <v>13</v>
      </c>
      <c r="I23" s="183">
        <v>0.2</v>
      </c>
      <c r="J23" s="487"/>
      <c r="K23" s="3"/>
    </row>
    <row r="24" spans="1:11" x14ac:dyDescent="0.2">
      <c r="A24" s="513" t="s">
        <v>279</v>
      </c>
      <c r="B24" s="502" t="s">
        <v>9</v>
      </c>
      <c r="C24" s="502" t="s">
        <v>56</v>
      </c>
      <c r="D24" s="502" t="s">
        <v>296</v>
      </c>
      <c r="E24" s="502" t="s">
        <v>297</v>
      </c>
      <c r="F24" s="502" t="s">
        <v>298</v>
      </c>
      <c r="G24" s="503">
        <v>6</v>
      </c>
      <c r="H24" s="502" t="s">
        <v>13</v>
      </c>
      <c r="I24" s="183">
        <v>0.2</v>
      </c>
      <c r="J24" s="487"/>
      <c r="K24" s="3"/>
    </row>
    <row r="25" spans="1:11" x14ac:dyDescent="0.2">
      <c r="A25" s="513" t="s">
        <v>315</v>
      </c>
      <c r="B25" s="502" t="s">
        <v>9</v>
      </c>
      <c r="C25" s="502" t="s">
        <v>56</v>
      </c>
      <c r="D25" s="502" t="s">
        <v>296</v>
      </c>
      <c r="E25" s="502" t="s">
        <v>297</v>
      </c>
      <c r="F25" s="502" t="s">
        <v>298</v>
      </c>
      <c r="G25" s="503">
        <v>6</v>
      </c>
      <c r="H25" s="502" t="s">
        <v>13</v>
      </c>
      <c r="I25" s="183">
        <v>0.2</v>
      </c>
      <c r="J25" s="487"/>
      <c r="K25" s="3"/>
    </row>
    <row r="26" spans="1:11" x14ac:dyDescent="0.2">
      <c r="A26" s="513" t="s">
        <v>406</v>
      </c>
      <c r="B26" s="502" t="s">
        <v>9</v>
      </c>
      <c r="C26" s="502" t="s">
        <v>56</v>
      </c>
      <c r="D26" s="502" t="s">
        <v>296</v>
      </c>
      <c r="E26" s="502" t="s">
        <v>297</v>
      </c>
      <c r="F26" s="502" t="s">
        <v>298</v>
      </c>
      <c r="G26" s="503">
        <v>6</v>
      </c>
      <c r="H26" s="502" t="s">
        <v>13</v>
      </c>
      <c r="I26" s="183">
        <v>0.2</v>
      </c>
      <c r="J26" s="487"/>
      <c r="K26" s="3"/>
    </row>
    <row r="27" spans="1:11" x14ac:dyDescent="0.2">
      <c r="A27" s="145" t="s">
        <v>430</v>
      </c>
      <c r="B27" s="142" t="s">
        <v>9</v>
      </c>
      <c r="C27" s="142" t="s">
        <v>56</v>
      </c>
      <c r="D27" s="142" t="s">
        <v>296</v>
      </c>
      <c r="E27" s="142" t="s">
        <v>297</v>
      </c>
      <c r="F27" s="142" t="s">
        <v>298</v>
      </c>
      <c r="G27" s="141">
        <v>6</v>
      </c>
      <c r="H27" s="142" t="s">
        <v>13</v>
      </c>
      <c r="I27" s="143">
        <v>0.2</v>
      </c>
      <c r="J27" s="499">
        <f>SUM(I23:I27)</f>
        <v>1</v>
      </c>
      <c r="K27" s="3"/>
    </row>
    <row r="28" spans="1:11" x14ac:dyDescent="0.2">
      <c r="A28" s="132"/>
      <c r="B28" s="132"/>
      <c r="C28" s="132"/>
      <c r="D28" s="133"/>
      <c r="E28" s="133"/>
      <c r="F28" s="133"/>
      <c r="G28" s="133"/>
      <c r="H28" s="135"/>
      <c r="I28" s="136"/>
      <c r="J28" s="3"/>
      <c r="K28" s="3"/>
    </row>
    <row r="29" spans="1:11" x14ac:dyDescent="0.2">
      <c r="A29" s="145" t="s">
        <v>279</v>
      </c>
      <c r="B29" s="142" t="s">
        <v>9</v>
      </c>
      <c r="C29" s="142" t="s">
        <v>22</v>
      </c>
      <c r="D29" s="142" t="s">
        <v>299</v>
      </c>
      <c r="E29" s="142" t="s">
        <v>300</v>
      </c>
      <c r="F29" s="142" t="s">
        <v>301</v>
      </c>
      <c r="G29" s="141">
        <v>6</v>
      </c>
      <c r="H29" s="142" t="s">
        <v>13</v>
      </c>
      <c r="I29" s="143">
        <f>1/3</f>
        <v>0.33333333333333331</v>
      </c>
      <c r="J29" s="3"/>
      <c r="K29" s="3"/>
    </row>
    <row r="30" spans="1:11" x14ac:dyDescent="0.2">
      <c r="A30" s="145" t="s">
        <v>315</v>
      </c>
      <c r="B30" s="142" t="s">
        <v>9</v>
      </c>
      <c r="C30" s="142" t="s">
        <v>22</v>
      </c>
      <c r="D30" s="142" t="s">
        <v>299</v>
      </c>
      <c r="E30" s="142" t="s">
        <v>300</v>
      </c>
      <c r="F30" s="142" t="s">
        <v>301</v>
      </c>
      <c r="G30" s="141">
        <v>6</v>
      </c>
      <c r="H30" s="142" t="s">
        <v>13</v>
      </c>
      <c r="I30" s="143">
        <f>1/3</f>
        <v>0.33333333333333331</v>
      </c>
      <c r="J30" s="3"/>
      <c r="K30" s="3"/>
    </row>
    <row r="31" spans="1:11" x14ac:dyDescent="0.2">
      <c r="A31" s="145" t="s">
        <v>430</v>
      </c>
      <c r="B31" s="142" t="s">
        <v>9</v>
      </c>
      <c r="C31" s="142" t="s">
        <v>22</v>
      </c>
      <c r="D31" s="142" t="s">
        <v>299</v>
      </c>
      <c r="E31" s="142" t="s">
        <v>300</v>
      </c>
      <c r="F31" s="142" t="s">
        <v>301</v>
      </c>
      <c r="G31" s="141">
        <v>6</v>
      </c>
      <c r="H31" s="142" t="s">
        <v>13</v>
      </c>
      <c r="I31" s="143">
        <f>1/3</f>
        <v>0.33333333333333331</v>
      </c>
      <c r="J31" s="499">
        <f>SUM(I29:I31)</f>
        <v>1</v>
      </c>
      <c r="K31" s="3"/>
    </row>
    <row r="32" spans="1:11" x14ac:dyDescent="0.2">
      <c r="A32" s="132"/>
      <c r="B32" s="132"/>
      <c r="C32" s="132"/>
      <c r="D32" s="133"/>
      <c r="E32" s="133"/>
      <c r="F32" s="133"/>
      <c r="G32" s="133"/>
      <c r="H32" s="135"/>
      <c r="I32" s="136"/>
      <c r="J32" s="3"/>
      <c r="K32" s="3"/>
    </row>
    <row r="33" spans="1:11" x14ac:dyDescent="0.2">
      <c r="A33" s="145" t="s">
        <v>170</v>
      </c>
      <c r="B33" s="142" t="s">
        <v>574</v>
      </c>
      <c r="C33" s="142" t="s">
        <v>38</v>
      </c>
      <c r="D33" s="142" t="s">
        <v>177</v>
      </c>
      <c r="E33" s="142" t="s">
        <v>178</v>
      </c>
      <c r="F33" s="142" t="s">
        <v>179</v>
      </c>
      <c r="G33" s="141">
        <v>6</v>
      </c>
      <c r="H33" s="142" t="s">
        <v>79</v>
      </c>
      <c r="I33" s="143">
        <v>0</v>
      </c>
      <c r="J33" s="3"/>
      <c r="K33" s="3"/>
    </row>
    <row r="34" spans="1:11" x14ac:dyDescent="0.2">
      <c r="A34" s="145" t="s">
        <v>315</v>
      </c>
      <c r="B34" s="142" t="s">
        <v>574</v>
      </c>
      <c r="C34" s="142" t="s">
        <v>38</v>
      </c>
      <c r="D34" s="142" t="s">
        <v>177</v>
      </c>
      <c r="E34" s="142" t="s">
        <v>178</v>
      </c>
      <c r="F34" s="142" t="s">
        <v>179</v>
      </c>
      <c r="G34" s="141">
        <v>6</v>
      </c>
      <c r="H34" s="142" t="s">
        <v>79</v>
      </c>
      <c r="I34" s="143">
        <v>0.75</v>
      </c>
      <c r="J34" s="3"/>
      <c r="K34" s="3"/>
    </row>
    <row r="35" spans="1:11" x14ac:dyDescent="0.2">
      <c r="A35" s="145" t="s">
        <v>406</v>
      </c>
      <c r="B35" s="142" t="s">
        <v>574</v>
      </c>
      <c r="C35" s="142" t="s">
        <v>38</v>
      </c>
      <c r="D35" s="142" t="s">
        <v>177</v>
      </c>
      <c r="E35" s="142" t="s">
        <v>178</v>
      </c>
      <c r="F35" s="142" t="s">
        <v>179</v>
      </c>
      <c r="G35" s="141">
        <v>6</v>
      </c>
      <c r="H35" s="142" t="s">
        <v>79</v>
      </c>
      <c r="I35" s="143">
        <v>0.25</v>
      </c>
      <c r="J35" s="499">
        <f>SUM(I33:I35)</f>
        <v>1</v>
      </c>
      <c r="K35" s="3"/>
    </row>
    <row r="36" spans="1:11" x14ac:dyDescent="0.2">
      <c r="A36" s="132"/>
      <c r="B36" s="132"/>
      <c r="C36" s="132"/>
      <c r="D36" s="133"/>
      <c r="E36" s="133"/>
      <c r="F36" s="133"/>
      <c r="G36" s="133"/>
      <c r="H36" s="135"/>
      <c r="I36" s="136"/>
      <c r="J36" s="3"/>
      <c r="K36" s="3"/>
    </row>
    <row r="37" spans="1:11" x14ac:dyDescent="0.2">
      <c r="A37" s="145" t="s">
        <v>74</v>
      </c>
      <c r="B37" s="142" t="s">
        <v>9</v>
      </c>
      <c r="C37" s="142" t="s">
        <v>38</v>
      </c>
      <c r="D37" s="142" t="s">
        <v>87</v>
      </c>
      <c r="E37" s="142" t="s">
        <v>88</v>
      </c>
      <c r="F37" s="142" t="s">
        <v>89</v>
      </c>
      <c r="G37" s="141">
        <v>6</v>
      </c>
      <c r="H37" s="142" t="s">
        <v>13</v>
      </c>
      <c r="I37" s="143">
        <v>0.3</v>
      </c>
      <c r="J37" s="3"/>
      <c r="K37" s="3"/>
    </row>
    <row r="38" spans="1:11" x14ac:dyDescent="0.2">
      <c r="A38" s="145" t="s">
        <v>279</v>
      </c>
      <c r="B38" s="142" t="s">
        <v>9</v>
      </c>
      <c r="C38" s="142" t="s">
        <v>38</v>
      </c>
      <c r="D38" s="142" t="s">
        <v>87</v>
      </c>
      <c r="E38" s="142" t="s">
        <v>88</v>
      </c>
      <c r="F38" s="142" t="s">
        <v>89</v>
      </c>
      <c r="G38" s="141">
        <v>6</v>
      </c>
      <c r="H38" s="142" t="s">
        <v>13</v>
      </c>
      <c r="I38" s="143">
        <v>0.25</v>
      </c>
      <c r="J38" s="3"/>
      <c r="K38" s="3"/>
    </row>
    <row r="39" spans="1:11" x14ac:dyDescent="0.2">
      <c r="A39" s="145" t="s">
        <v>315</v>
      </c>
      <c r="B39" s="142" t="s">
        <v>9</v>
      </c>
      <c r="C39" s="142" t="s">
        <v>38</v>
      </c>
      <c r="D39" s="142" t="s">
        <v>87</v>
      </c>
      <c r="E39" s="142" t="s">
        <v>88</v>
      </c>
      <c r="F39" s="142" t="s">
        <v>89</v>
      </c>
      <c r="G39" s="141">
        <v>6</v>
      </c>
      <c r="H39" s="142" t="s">
        <v>13</v>
      </c>
      <c r="I39" s="143">
        <v>0.1</v>
      </c>
      <c r="J39" s="3"/>
      <c r="K39" s="3"/>
    </row>
    <row r="40" spans="1:11" x14ac:dyDescent="0.2">
      <c r="A40" s="145" t="s">
        <v>406</v>
      </c>
      <c r="B40" s="142" t="s">
        <v>9</v>
      </c>
      <c r="C40" s="142" t="s">
        <v>38</v>
      </c>
      <c r="D40" s="142" t="s">
        <v>87</v>
      </c>
      <c r="E40" s="142" t="s">
        <v>88</v>
      </c>
      <c r="F40" s="142" t="s">
        <v>89</v>
      </c>
      <c r="G40" s="141">
        <v>6</v>
      </c>
      <c r="H40" s="142" t="s">
        <v>13</v>
      </c>
      <c r="I40" s="143">
        <v>0.1</v>
      </c>
      <c r="J40" s="3"/>
      <c r="K40" s="3"/>
    </row>
    <row r="41" spans="1:11" x14ac:dyDescent="0.2">
      <c r="A41" s="145" t="s">
        <v>430</v>
      </c>
      <c r="B41" s="142" t="s">
        <v>9</v>
      </c>
      <c r="C41" s="142" t="s">
        <v>38</v>
      </c>
      <c r="D41" s="142" t="s">
        <v>87</v>
      </c>
      <c r="E41" s="142" t="s">
        <v>88</v>
      </c>
      <c r="F41" s="142" t="s">
        <v>89</v>
      </c>
      <c r="G41" s="141">
        <v>6</v>
      </c>
      <c r="H41" s="142" t="s">
        <v>13</v>
      </c>
      <c r="I41" s="143">
        <v>0.25</v>
      </c>
      <c r="J41" s="499">
        <f>SUM(I37:I41)</f>
        <v>1</v>
      </c>
      <c r="K41" s="3"/>
    </row>
    <row r="42" spans="1:11" x14ac:dyDescent="0.2">
      <c r="A42" s="132"/>
      <c r="B42" s="132"/>
      <c r="C42" s="132"/>
      <c r="D42" s="133"/>
      <c r="E42" s="133"/>
      <c r="F42" s="133"/>
      <c r="G42" s="133"/>
      <c r="H42" s="135"/>
      <c r="I42" s="136"/>
      <c r="J42" s="3"/>
      <c r="K42" s="3"/>
    </row>
    <row r="43" spans="1:11" x14ac:dyDescent="0.2">
      <c r="A43" s="152" t="s">
        <v>117</v>
      </c>
      <c r="B43" s="142" t="s">
        <v>9</v>
      </c>
      <c r="C43" s="142" t="s">
        <v>98</v>
      </c>
      <c r="D43" s="142" t="s">
        <v>145</v>
      </c>
      <c r="E43" s="142" t="s">
        <v>146</v>
      </c>
      <c r="F43" s="142" t="s">
        <v>147</v>
      </c>
      <c r="G43" s="141">
        <v>6</v>
      </c>
      <c r="H43" s="142" t="s">
        <v>28</v>
      </c>
      <c r="I43" s="143">
        <v>1</v>
      </c>
      <c r="J43" s="49"/>
      <c r="K43" s="3"/>
    </row>
    <row r="44" spans="1:11" x14ac:dyDescent="0.2">
      <c r="A44" s="145" t="s">
        <v>406</v>
      </c>
      <c r="B44" s="142" t="s">
        <v>9</v>
      </c>
      <c r="C44" s="142" t="s">
        <v>98</v>
      </c>
      <c r="D44" s="142" t="s">
        <v>145</v>
      </c>
      <c r="E44" s="142" t="s">
        <v>146</v>
      </c>
      <c r="F44" s="142" t="s">
        <v>147</v>
      </c>
      <c r="G44" s="141">
        <v>6</v>
      </c>
      <c r="H44" s="142" t="s">
        <v>28</v>
      </c>
      <c r="I44" s="143">
        <v>0</v>
      </c>
      <c r="J44" s="499">
        <f>SUM(I43:I44)</f>
        <v>1</v>
      </c>
      <c r="K44" s="3"/>
    </row>
    <row r="45" spans="1:11" x14ac:dyDescent="0.2">
      <c r="A45" s="132"/>
      <c r="B45" s="132"/>
      <c r="C45" s="132"/>
      <c r="D45" s="133"/>
      <c r="E45" s="133"/>
      <c r="F45" s="133"/>
      <c r="G45" s="133"/>
      <c r="H45" s="135"/>
      <c r="I45" s="136"/>
      <c r="J45" s="3"/>
      <c r="K45" s="3"/>
    </row>
    <row r="46" spans="1:11" x14ac:dyDescent="0.2">
      <c r="A46" s="145" t="s">
        <v>315</v>
      </c>
      <c r="B46" s="142" t="s">
        <v>9</v>
      </c>
      <c r="C46" s="142" t="s">
        <v>98</v>
      </c>
      <c r="D46" s="142" t="s">
        <v>337</v>
      </c>
      <c r="E46" s="142" t="s">
        <v>338</v>
      </c>
      <c r="F46" s="142" t="s">
        <v>339</v>
      </c>
      <c r="G46" s="141">
        <v>6</v>
      </c>
      <c r="H46" s="142" t="s">
        <v>28</v>
      </c>
      <c r="I46" s="143">
        <v>0.5</v>
      </c>
      <c r="J46" s="3"/>
      <c r="K46" s="3"/>
    </row>
    <row r="47" spans="1:11" x14ac:dyDescent="0.2">
      <c r="A47" s="145" t="s">
        <v>406</v>
      </c>
      <c r="B47" s="142" t="s">
        <v>9</v>
      </c>
      <c r="C47" s="142" t="s">
        <v>98</v>
      </c>
      <c r="D47" s="142" t="s">
        <v>337</v>
      </c>
      <c r="E47" s="142" t="s">
        <v>338</v>
      </c>
      <c r="F47" s="142" t="s">
        <v>339</v>
      </c>
      <c r="G47" s="141">
        <v>6</v>
      </c>
      <c r="H47" s="142" t="s">
        <v>28</v>
      </c>
      <c r="I47" s="143">
        <v>0.5</v>
      </c>
      <c r="J47" s="499">
        <f>SUM(I46:I47)</f>
        <v>1</v>
      </c>
      <c r="K47" s="3"/>
    </row>
    <row r="48" spans="1:11" x14ac:dyDescent="0.2">
      <c r="A48" s="132"/>
      <c r="B48" s="132"/>
      <c r="C48" s="132"/>
      <c r="D48" s="133"/>
      <c r="E48" s="133"/>
      <c r="F48" s="133"/>
      <c r="G48" s="133"/>
      <c r="H48" s="135"/>
      <c r="I48" s="136"/>
      <c r="J48" s="3"/>
      <c r="K48" s="3"/>
    </row>
    <row r="49" spans="1:11" x14ac:dyDescent="0.2">
      <c r="A49" s="145" t="s">
        <v>74</v>
      </c>
      <c r="B49" s="142" t="s">
        <v>9</v>
      </c>
      <c r="C49" s="142" t="s">
        <v>98</v>
      </c>
      <c r="D49" s="142" t="s">
        <v>114</v>
      </c>
      <c r="E49" s="142" t="s">
        <v>115</v>
      </c>
      <c r="F49" s="142" t="s">
        <v>116</v>
      </c>
      <c r="G49" s="141">
        <v>6</v>
      </c>
      <c r="H49" s="142" t="s">
        <v>28</v>
      </c>
      <c r="I49" s="143">
        <f>2/3</f>
        <v>0.66666666666666663</v>
      </c>
      <c r="J49" s="3"/>
      <c r="K49" s="3"/>
    </row>
    <row r="50" spans="1:11" x14ac:dyDescent="0.2">
      <c r="A50" s="145" t="s">
        <v>315</v>
      </c>
      <c r="B50" s="142" t="s">
        <v>9</v>
      </c>
      <c r="C50" s="142" t="s">
        <v>98</v>
      </c>
      <c r="D50" s="142" t="s">
        <v>114</v>
      </c>
      <c r="E50" s="142" t="s">
        <v>115</v>
      </c>
      <c r="F50" s="142" t="s">
        <v>116</v>
      </c>
      <c r="G50" s="141">
        <v>6</v>
      </c>
      <c r="H50" s="142" t="s">
        <v>28</v>
      </c>
      <c r="I50" s="143">
        <f>1/3</f>
        <v>0.33333333333333331</v>
      </c>
      <c r="J50" s="499">
        <f>SUM(I49:I50)</f>
        <v>1</v>
      </c>
      <c r="K50" s="3"/>
    </row>
    <row r="51" spans="1:11" x14ac:dyDescent="0.2">
      <c r="A51" s="132"/>
      <c r="B51" s="132"/>
      <c r="C51" s="132"/>
      <c r="D51" s="133"/>
      <c r="E51" s="133"/>
      <c r="F51" s="133"/>
      <c r="G51" s="133"/>
      <c r="H51" s="135"/>
      <c r="I51" s="136"/>
      <c r="J51" s="3"/>
      <c r="K51" s="3"/>
    </row>
    <row r="52" spans="1:11" x14ac:dyDescent="0.2">
      <c r="A52" s="145" t="s">
        <v>230</v>
      </c>
      <c r="B52" s="142" t="s">
        <v>574</v>
      </c>
      <c r="C52" s="142" t="s">
        <v>8</v>
      </c>
      <c r="D52" s="142" t="s">
        <v>235</v>
      </c>
      <c r="E52" s="142" t="s">
        <v>236</v>
      </c>
      <c r="F52" s="142" t="s">
        <v>237</v>
      </c>
      <c r="G52" s="141">
        <v>6</v>
      </c>
      <c r="H52" s="142" t="s">
        <v>28</v>
      </c>
      <c r="I52" s="143">
        <v>0.5</v>
      </c>
      <c r="J52" s="3"/>
      <c r="K52" s="3"/>
    </row>
    <row r="53" spans="1:11" x14ac:dyDescent="0.2">
      <c r="A53" s="145" t="s">
        <v>390</v>
      </c>
      <c r="B53" s="142" t="s">
        <v>574</v>
      </c>
      <c r="C53" s="142" t="s">
        <v>8</v>
      </c>
      <c r="D53" s="142" t="s">
        <v>235</v>
      </c>
      <c r="E53" s="142" t="s">
        <v>236</v>
      </c>
      <c r="F53" s="142" t="s">
        <v>237</v>
      </c>
      <c r="G53" s="141">
        <v>6</v>
      </c>
      <c r="H53" s="142" t="s">
        <v>28</v>
      </c>
      <c r="I53" s="143">
        <v>0.5</v>
      </c>
      <c r="J53" s="499">
        <f>SUM(I52:I53)</f>
        <v>1</v>
      </c>
      <c r="K53" s="3"/>
    </row>
    <row r="54" spans="1:11" x14ac:dyDescent="0.2">
      <c r="A54" s="132"/>
      <c r="B54" s="132"/>
      <c r="C54" s="132"/>
      <c r="D54" s="133"/>
      <c r="E54" s="133"/>
      <c r="F54" s="133"/>
      <c r="G54" s="133"/>
      <c r="H54" s="135"/>
      <c r="I54" s="136"/>
      <c r="J54" s="3"/>
      <c r="K54" s="3"/>
    </row>
    <row r="55" spans="1:11" x14ac:dyDescent="0.2">
      <c r="A55" s="503">
        <v>709</v>
      </c>
      <c r="B55" s="142" t="s">
        <v>574</v>
      </c>
      <c r="C55" s="142" t="s">
        <v>8</v>
      </c>
      <c r="D55" s="142" t="s">
        <v>474</v>
      </c>
      <c r="E55" s="142" t="s">
        <v>493</v>
      </c>
      <c r="F55" s="142" t="s">
        <v>494</v>
      </c>
      <c r="G55" s="141">
        <v>6</v>
      </c>
      <c r="H55" s="142" t="s">
        <v>28</v>
      </c>
      <c r="I55" s="143">
        <v>0.66669999999999996</v>
      </c>
      <c r="J55" s="3"/>
      <c r="K55" s="3"/>
    </row>
    <row r="56" spans="1:11" x14ac:dyDescent="0.2">
      <c r="A56" s="145" t="s">
        <v>473</v>
      </c>
      <c r="B56" s="142" t="s">
        <v>574</v>
      </c>
      <c r="C56" s="142" t="s">
        <v>8</v>
      </c>
      <c r="D56" s="142" t="s">
        <v>474</v>
      </c>
      <c r="E56" s="142" t="s">
        <v>493</v>
      </c>
      <c r="F56" s="142" t="s">
        <v>494</v>
      </c>
      <c r="G56" s="141">
        <v>6</v>
      </c>
      <c r="H56" s="142" t="s">
        <v>28</v>
      </c>
      <c r="I56" s="143">
        <v>0.33329999999999999</v>
      </c>
      <c r="J56" s="499">
        <f>SUM(I55:I56)</f>
        <v>1</v>
      </c>
      <c r="K56" s="3"/>
    </row>
    <row r="57" spans="1:11" x14ac:dyDescent="0.2">
      <c r="A57" s="132"/>
      <c r="B57" s="132"/>
      <c r="C57" s="132"/>
      <c r="D57" s="133"/>
      <c r="E57" s="133"/>
      <c r="F57" s="133"/>
      <c r="G57" s="133"/>
      <c r="H57" s="135"/>
      <c r="I57" s="136"/>
      <c r="J57" s="3"/>
      <c r="K57" s="3"/>
    </row>
    <row r="58" spans="1:11" x14ac:dyDescent="0.2">
      <c r="A58" s="145" t="s">
        <v>170</v>
      </c>
      <c r="B58" s="142" t="s">
        <v>75</v>
      </c>
      <c r="C58" s="142" t="s">
        <v>22</v>
      </c>
      <c r="D58" s="142" t="s">
        <v>174</v>
      </c>
      <c r="E58" s="142" t="s">
        <v>175</v>
      </c>
      <c r="F58" s="142" t="s">
        <v>176</v>
      </c>
      <c r="G58" s="141">
        <v>6</v>
      </c>
      <c r="H58" s="142" t="s">
        <v>79</v>
      </c>
      <c r="I58" s="143">
        <v>0.4</v>
      </c>
      <c r="J58" s="3"/>
      <c r="K58" s="3"/>
    </row>
    <row r="59" spans="1:11" x14ac:dyDescent="0.2">
      <c r="A59" s="145" t="s">
        <v>406</v>
      </c>
      <c r="B59" s="142" t="s">
        <v>75</v>
      </c>
      <c r="C59" s="142" t="s">
        <v>22</v>
      </c>
      <c r="D59" s="142" t="s">
        <v>174</v>
      </c>
      <c r="E59" s="142" t="s">
        <v>175</v>
      </c>
      <c r="F59" s="142" t="s">
        <v>176</v>
      </c>
      <c r="G59" s="141">
        <v>6</v>
      </c>
      <c r="H59" s="142" t="s">
        <v>79</v>
      </c>
      <c r="I59" s="143">
        <v>0.6</v>
      </c>
      <c r="J59" s="499">
        <f>SUM(I58:I59)</f>
        <v>1</v>
      </c>
      <c r="K59" s="3"/>
    </row>
    <row r="60" spans="1:11" x14ac:dyDescent="0.2">
      <c r="A60" s="132"/>
      <c r="B60" s="132"/>
      <c r="C60" s="132"/>
      <c r="D60" s="133"/>
      <c r="E60" s="133"/>
      <c r="F60" s="133"/>
      <c r="G60" s="133"/>
      <c r="H60" s="135"/>
      <c r="I60" s="136"/>
      <c r="J60" s="3"/>
      <c r="K60" s="3"/>
    </row>
    <row r="61" spans="1:11" x14ac:dyDescent="0.2">
      <c r="A61" s="145" t="s">
        <v>350</v>
      </c>
      <c r="B61" s="142" t="s">
        <v>34</v>
      </c>
      <c r="C61" s="142" t="s">
        <v>22</v>
      </c>
      <c r="D61" s="142" t="s">
        <v>411</v>
      </c>
      <c r="E61" s="142" t="s">
        <v>412</v>
      </c>
      <c r="F61" s="142" t="s">
        <v>413</v>
      </c>
      <c r="G61" s="141">
        <v>6</v>
      </c>
      <c r="H61" s="142" t="s">
        <v>28</v>
      </c>
      <c r="I61" s="143">
        <v>0</v>
      </c>
      <c r="J61" s="3"/>
      <c r="K61" s="3"/>
    </row>
    <row r="62" spans="1:11" x14ac:dyDescent="0.2">
      <c r="A62" s="145" t="s">
        <v>406</v>
      </c>
      <c r="B62" s="142" t="s">
        <v>34</v>
      </c>
      <c r="C62" s="142" t="s">
        <v>22</v>
      </c>
      <c r="D62" s="142" t="s">
        <v>411</v>
      </c>
      <c r="E62" s="142" t="s">
        <v>412</v>
      </c>
      <c r="F62" s="142" t="s">
        <v>413</v>
      </c>
      <c r="G62" s="141">
        <v>6</v>
      </c>
      <c r="H62" s="142" t="s">
        <v>28</v>
      </c>
      <c r="I62" s="143">
        <v>1</v>
      </c>
      <c r="J62" s="499">
        <f>SUM(I61:I62)</f>
        <v>1</v>
      </c>
      <c r="K62" s="3"/>
    </row>
    <row r="63" spans="1:11" x14ac:dyDescent="0.2">
      <c r="A63" s="132"/>
      <c r="B63" s="132"/>
      <c r="C63" s="132"/>
      <c r="D63" s="133"/>
      <c r="E63" s="133"/>
      <c r="F63" s="133"/>
      <c r="G63" s="133"/>
      <c r="H63" s="135"/>
      <c r="I63" s="136"/>
      <c r="J63" s="3"/>
      <c r="K63" s="3"/>
    </row>
    <row r="64" spans="1:11" x14ac:dyDescent="0.2">
      <c r="A64" s="145" t="s">
        <v>279</v>
      </c>
      <c r="B64" s="142" t="s">
        <v>3</v>
      </c>
      <c r="C64" s="142" t="s">
        <v>38</v>
      </c>
      <c r="D64" s="142" t="s">
        <v>290</v>
      </c>
      <c r="E64" s="142" t="s">
        <v>291</v>
      </c>
      <c r="F64" s="142" t="s">
        <v>292</v>
      </c>
      <c r="G64" s="141">
        <v>6</v>
      </c>
      <c r="H64" s="142" t="s">
        <v>13</v>
      </c>
      <c r="I64" s="143">
        <f>1/3</f>
        <v>0.33333333333333331</v>
      </c>
      <c r="J64" s="3"/>
      <c r="K64" s="3"/>
    </row>
    <row r="65" spans="1:11" x14ac:dyDescent="0.2">
      <c r="A65" s="145" t="s">
        <v>315</v>
      </c>
      <c r="B65" s="142" t="s">
        <v>3</v>
      </c>
      <c r="C65" s="142" t="s">
        <v>38</v>
      </c>
      <c r="D65" s="142" t="s">
        <v>290</v>
      </c>
      <c r="E65" s="142" t="s">
        <v>291</v>
      </c>
      <c r="F65" s="142" t="s">
        <v>292</v>
      </c>
      <c r="G65" s="141">
        <v>6</v>
      </c>
      <c r="H65" s="142" t="s">
        <v>13</v>
      </c>
      <c r="I65" s="143">
        <f>1/3</f>
        <v>0.33333333333333331</v>
      </c>
      <c r="J65" s="3"/>
      <c r="K65" s="3"/>
    </row>
    <row r="66" spans="1:11" x14ac:dyDescent="0.2">
      <c r="A66" s="145" t="s">
        <v>430</v>
      </c>
      <c r="B66" s="142" t="s">
        <v>3</v>
      </c>
      <c r="C66" s="142" t="s">
        <v>38</v>
      </c>
      <c r="D66" s="142" t="s">
        <v>290</v>
      </c>
      <c r="E66" s="142" t="s">
        <v>291</v>
      </c>
      <c r="F66" s="142" t="s">
        <v>292</v>
      </c>
      <c r="G66" s="141">
        <v>6</v>
      </c>
      <c r="H66" s="142" t="s">
        <v>13</v>
      </c>
      <c r="I66" s="143">
        <f>1/3</f>
        <v>0.33333333333333331</v>
      </c>
      <c r="J66" s="499">
        <f>SUM(I64:I66)</f>
        <v>1</v>
      </c>
      <c r="K66" s="3"/>
    </row>
    <row r="67" spans="1:11" x14ac:dyDescent="0.2">
      <c r="A67" s="147"/>
      <c r="B67" s="147"/>
      <c r="C67" s="147"/>
      <c r="D67" s="147"/>
      <c r="E67" s="147"/>
      <c r="F67" s="147"/>
      <c r="G67" s="149"/>
      <c r="H67" s="147"/>
      <c r="I67" s="144"/>
      <c r="J67" s="3"/>
      <c r="K67" s="3"/>
    </row>
    <row r="68" spans="1:11" x14ac:dyDescent="0.2">
      <c r="A68" s="160" t="s">
        <v>609</v>
      </c>
      <c r="B68" s="147"/>
      <c r="C68" s="147"/>
      <c r="D68" s="147"/>
      <c r="E68" s="147"/>
      <c r="F68" s="147"/>
      <c r="G68" s="149"/>
      <c r="H68" s="147"/>
      <c r="I68" s="144"/>
      <c r="J68" s="3"/>
      <c r="K68" s="3"/>
    </row>
    <row r="69" spans="1:11" x14ac:dyDescent="0.2">
      <c r="A69" s="132"/>
      <c r="B69" s="132"/>
      <c r="C69" s="132"/>
      <c r="D69" s="133"/>
      <c r="E69" s="133"/>
      <c r="F69" s="133"/>
      <c r="G69" s="133"/>
      <c r="H69" s="135"/>
      <c r="I69" s="136"/>
      <c r="J69" s="3"/>
      <c r="K69" s="3"/>
    </row>
    <row r="70" spans="1:11" x14ac:dyDescent="0.2">
      <c r="A70" s="145" t="s">
        <v>117</v>
      </c>
      <c r="B70" s="142" t="s">
        <v>70</v>
      </c>
      <c r="C70" s="142" t="s">
        <v>14</v>
      </c>
      <c r="D70" s="142" t="s">
        <v>155</v>
      </c>
      <c r="E70" s="142" t="s">
        <v>156</v>
      </c>
      <c r="F70" s="142" t="s">
        <v>157</v>
      </c>
      <c r="G70" s="141">
        <v>5</v>
      </c>
      <c r="H70" s="142" t="s">
        <v>151</v>
      </c>
      <c r="I70" s="143">
        <v>0.5</v>
      </c>
      <c r="J70" s="3"/>
      <c r="K70" s="3"/>
    </row>
    <row r="71" spans="1:11" x14ac:dyDescent="0.2">
      <c r="A71" s="145" t="s">
        <v>230</v>
      </c>
      <c r="B71" s="142" t="s">
        <v>70</v>
      </c>
      <c r="C71" s="142" t="s">
        <v>14</v>
      </c>
      <c r="D71" s="142" t="s">
        <v>155</v>
      </c>
      <c r="E71" s="142" t="s">
        <v>156</v>
      </c>
      <c r="F71" s="142" t="s">
        <v>157</v>
      </c>
      <c r="G71" s="141">
        <v>5</v>
      </c>
      <c r="H71" s="142" t="s">
        <v>151</v>
      </c>
      <c r="I71" s="143">
        <v>0.5</v>
      </c>
      <c r="J71" s="499">
        <f>SUM(I70:I71)</f>
        <v>1</v>
      </c>
      <c r="K71" s="3"/>
    </row>
    <row r="72" spans="1:11" x14ac:dyDescent="0.2">
      <c r="A72" s="132"/>
      <c r="B72" s="132"/>
      <c r="C72" s="132"/>
      <c r="D72" s="133"/>
      <c r="E72" s="133"/>
      <c r="F72" s="133"/>
      <c r="G72" s="133"/>
      <c r="H72" s="135"/>
      <c r="I72" s="136"/>
      <c r="J72" s="3"/>
      <c r="K72" s="3"/>
    </row>
    <row r="73" spans="1:11" x14ac:dyDescent="0.2">
      <c r="A73" s="145" t="s">
        <v>170</v>
      </c>
      <c r="B73" s="142" t="s">
        <v>70</v>
      </c>
      <c r="C73" s="142" t="s">
        <v>14</v>
      </c>
      <c r="D73" s="142" t="s">
        <v>227</v>
      </c>
      <c r="E73" s="142" t="s">
        <v>228</v>
      </c>
      <c r="F73" s="142" t="s">
        <v>229</v>
      </c>
      <c r="G73" s="141">
        <v>5</v>
      </c>
      <c r="H73" s="142" t="s">
        <v>151</v>
      </c>
      <c r="I73" s="143">
        <v>0.5</v>
      </c>
      <c r="J73" s="3"/>
      <c r="K73" s="3"/>
    </row>
    <row r="74" spans="1:11" x14ac:dyDescent="0.2">
      <c r="A74" s="145" t="s">
        <v>230</v>
      </c>
      <c r="B74" s="142" t="s">
        <v>70</v>
      </c>
      <c r="C74" s="142" t="s">
        <v>14</v>
      </c>
      <c r="D74" s="142" t="s">
        <v>227</v>
      </c>
      <c r="E74" s="142" t="s">
        <v>228</v>
      </c>
      <c r="F74" s="142" t="s">
        <v>229</v>
      </c>
      <c r="G74" s="141">
        <v>5</v>
      </c>
      <c r="H74" s="142" t="s">
        <v>151</v>
      </c>
      <c r="I74" s="143">
        <v>0.5</v>
      </c>
      <c r="J74" s="499">
        <f>SUM(I73:I74)</f>
        <v>1</v>
      </c>
      <c r="K74" s="3"/>
    </row>
    <row r="75" spans="1:11" x14ac:dyDescent="0.2">
      <c r="A75" s="132"/>
      <c r="B75" s="132"/>
      <c r="C75" s="132"/>
      <c r="D75" s="133"/>
      <c r="E75" s="133"/>
      <c r="F75" s="133"/>
      <c r="G75" s="133"/>
      <c r="H75" s="135"/>
      <c r="I75" s="136"/>
      <c r="J75" s="3"/>
      <c r="K75" s="3"/>
    </row>
    <row r="76" spans="1:11" x14ac:dyDescent="0.2">
      <c r="A76" s="145" t="s">
        <v>117</v>
      </c>
      <c r="B76" s="142" t="s">
        <v>70</v>
      </c>
      <c r="C76" s="142" t="s">
        <v>18</v>
      </c>
      <c r="D76" s="142" t="s">
        <v>167</v>
      </c>
      <c r="E76" s="142" t="s">
        <v>168</v>
      </c>
      <c r="F76" s="142" t="s">
        <v>169</v>
      </c>
      <c r="G76" s="141">
        <v>5</v>
      </c>
      <c r="H76" s="142" t="s">
        <v>28</v>
      </c>
      <c r="I76" s="143">
        <v>0.5</v>
      </c>
      <c r="J76" s="3"/>
      <c r="K76" s="3"/>
    </row>
    <row r="77" spans="1:11" x14ac:dyDescent="0.2">
      <c r="A77" s="145" t="s">
        <v>406</v>
      </c>
      <c r="B77" s="142" t="s">
        <v>70</v>
      </c>
      <c r="C77" s="142" t="s">
        <v>18</v>
      </c>
      <c r="D77" s="142" t="s">
        <v>167</v>
      </c>
      <c r="E77" s="142" t="s">
        <v>168</v>
      </c>
      <c r="F77" s="142" t="s">
        <v>169</v>
      </c>
      <c r="G77" s="141">
        <v>5</v>
      </c>
      <c r="H77" s="142" t="s">
        <v>28</v>
      </c>
      <c r="I77" s="143">
        <v>0.5</v>
      </c>
      <c r="J77" s="499">
        <f>SUM(I76:I77)</f>
        <v>1</v>
      </c>
      <c r="K77" s="3"/>
    </row>
    <row r="78" spans="1:11" x14ac:dyDescent="0.2">
      <c r="A78" s="147"/>
      <c r="B78" s="147"/>
      <c r="C78" s="147"/>
      <c r="D78" s="147"/>
      <c r="E78" s="147"/>
      <c r="F78" s="147"/>
      <c r="G78" s="149"/>
      <c r="H78" s="147"/>
      <c r="I78" s="144"/>
      <c r="J78" s="3"/>
      <c r="K78" s="3"/>
    </row>
    <row r="79" spans="1:11" x14ac:dyDescent="0.2">
      <c r="A79" s="152" t="s">
        <v>117</v>
      </c>
      <c r="B79" s="142" t="s">
        <v>70</v>
      </c>
      <c r="C79" s="146" t="s">
        <v>18</v>
      </c>
      <c r="D79" s="146" t="s">
        <v>634</v>
      </c>
      <c r="E79" s="142" t="s">
        <v>632</v>
      </c>
      <c r="F79" s="142" t="s">
        <v>633</v>
      </c>
      <c r="G79" s="141">
        <v>6</v>
      </c>
      <c r="H79" s="142" t="s">
        <v>28</v>
      </c>
      <c r="I79" s="143">
        <v>0.5</v>
      </c>
      <c r="J79" s="3"/>
      <c r="K79" s="3"/>
    </row>
    <row r="80" spans="1:11" x14ac:dyDescent="0.2">
      <c r="A80" s="152" t="s">
        <v>230</v>
      </c>
      <c r="B80" s="142" t="s">
        <v>70</v>
      </c>
      <c r="C80" s="146" t="s">
        <v>56</v>
      </c>
      <c r="D80" s="146" t="s">
        <v>634</v>
      </c>
      <c r="E80" s="142" t="s">
        <v>632</v>
      </c>
      <c r="F80" s="142" t="s">
        <v>633</v>
      </c>
      <c r="G80" s="141">
        <v>6</v>
      </c>
      <c r="H80" s="142" t="s">
        <v>28</v>
      </c>
      <c r="I80" s="143">
        <v>0.25</v>
      </c>
      <c r="J80" s="3"/>
      <c r="K80" s="3"/>
    </row>
    <row r="81" spans="1:11" x14ac:dyDescent="0.2">
      <c r="A81" s="152" t="s">
        <v>473</v>
      </c>
      <c r="B81" s="142" t="s">
        <v>70</v>
      </c>
      <c r="C81" s="146" t="s">
        <v>22</v>
      </c>
      <c r="D81" s="146" t="s">
        <v>634</v>
      </c>
      <c r="E81" s="142" t="s">
        <v>632</v>
      </c>
      <c r="F81" s="142" t="s">
        <v>633</v>
      </c>
      <c r="G81" s="141">
        <v>6</v>
      </c>
      <c r="H81" s="142" t="s">
        <v>28</v>
      </c>
      <c r="I81" s="143">
        <v>0.25</v>
      </c>
      <c r="J81" s="499">
        <f>SUM(I79:I81)</f>
        <v>1</v>
      </c>
      <c r="K81" s="3"/>
    </row>
    <row r="82" spans="1:11" x14ac:dyDescent="0.2">
      <c r="A82" s="132"/>
      <c r="B82" s="132"/>
      <c r="C82" s="132"/>
      <c r="D82" s="133"/>
      <c r="E82" s="133"/>
      <c r="F82" s="133"/>
      <c r="G82" s="133"/>
      <c r="H82" s="135"/>
      <c r="I82" s="136"/>
    </row>
    <row r="83" spans="1:11" x14ac:dyDescent="0.2">
      <c r="A83" s="159" t="s">
        <v>686</v>
      </c>
      <c r="B83" s="132"/>
      <c r="C83" s="132"/>
      <c r="D83" s="133"/>
      <c r="E83" s="133"/>
      <c r="F83" s="133"/>
      <c r="G83" s="133"/>
      <c r="H83" s="135"/>
      <c r="I83" s="136"/>
    </row>
    <row r="84" spans="1:11" x14ac:dyDescent="0.2">
      <c r="A84" s="132"/>
      <c r="B84" s="132"/>
      <c r="C84" s="132"/>
      <c r="D84" s="133"/>
      <c r="E84" s="133"/>
      <c r="F84" s="133"/>
      <c r="G84" s="133"/>
      <c r="H84" s="135"/>
      <c r="I84" s="136"/>
    </row>
    <row r="85" spans="1:11" x14ac:dyDescent="0.2">
      <c r="A85" s="501" t="s">
        <v>315</v>
      </c>
      <c r="B85" s="502" t="s">
        <v>587</v>
      </c>
      <c r="C85" s="502" t="s">
        <v>43</v>
      </c>
      <c r="D85" s="501" t="s">
        <v>636</v>
      </c>
      <c r="E85" s="502" t="s">
        <v>671</v>
      </c>
      <c r="F85" s="502" t="s">
        <v>589</v>
      </c>
      <c r="G85" s="503">
        <v>5</v>
      </c>
      <c r="H85" s="502" t="s">
        <v>588</v>
      </c>
      <c r="I85" s="183">
        <v>0.5</v>
      </c>
      <c r="J85" s="487"/>
    </row>
    <row r="86" spans="1:11" x14ac:dyDescent="0.2">
      <c r="A86" s="501" t="s">
        <v>556</v>
      </c>
      <c r="B86" s="502" t="s">
        <v>587</v>
      </c>
      <c r="C86" s="501" t="s">
        <v>43</v>
      </c>
      <c r="D86" s="501" t="s">
        <v>636</v>
      </c>
      <c r="E86" s="502" t="s">
        <v>671</v>
      </c>
      <c r="F86" s="502" t="s">
        <v>589</v>
      </c>
      <c r="G86" s="503">
        <v>5</v>
      </c>
      <c r="H86" s="502" t="s">
        <v>588</v>
      </c>
      <c r="I86" s="183">
        <v>0.5</v>
      </c>
      <c r="J86" s="504">
        <f>SUM(I85:I86)</f>
        <v>1</v>
      </c>
    </row>
    <row r="87" spans="1:11" x14ac:dyDescent="0.2">
      <c r="A87" s="505"/>
      <c r="B87" s="506"/>
      <c r="C87" s="505"/>
      <c r="D87" s="506"/>
      <c r="E87" s="506"/>
      <c r="F87" s="506"/>
      <c r="G87" s="507"/>
      <c r="H87" s="506"/>
      <c r="I87" s="508"/>
      <c r="J87" s="487"/>
    </row>
    <row r="88" spans="1:11" x14ac:dyDescent="0.2">
      <c r="A88" s="501" t="s">
        <v>315</v>
      </c>
      <c r="B88" s="502" t="s">
        <v>587</v>
      </c>
      <c r="C88" s="501" t="s">
        <v>43</v>
      </c>
      <c r="D88" s="501" t="s">
        <v>637</v>
      </c>
      <c r="E88" s="502" t="s">
        <v>673</v>
      </c>
      <c r="F88" s="502" t="s">
        <v>590</v>
      </c>
      <c r="G88" s="503">
        <v>5</v>
      </c>
      <c r="H88" s="502" t="s">
        <v>588</v>
      </c>
      <c r="I88" s="183">
        <v>0.5</v>
      </c>
      <c r="J88" s="487"/>
    </row>
    <row r="89" spans="1:11" x14ac:dyDescent="0.2">
      <c r="A89" s="501" t="s">
        <v>556</v>
      </c>
      <c r="B89" s="502" t="s">
        <v>587</v>
      </c>
      <c r="C89" s="501" t="s">
        <v>43</v>
      </c>
      <c r="D89" s="501" t="s">
        <v>637</v>
      </c>
      <c r="E89" s="502" t="s">
        <v>673</v>
      </c>
      <c r="F89" s="502" t="s">
        <v>590</v>
      </c>
      <c r="G89" s="503">
        <v>5</v>
      </c>
      <c r="H89" s="502" t="s">
        <v>588</v>
      </c>
      <c r="I89" s="183">
        <v>0.5</v>
      </c>
      <c r="J89" s="504">
        <f>SUM(I88:I89)</f>
        <v>1</v>
      </c>
    </row>
    <row r="90" spans="1:11" x14ac:dyDescent="0.2">
      <c r="A90" s="505"/>
      <c r="B90" s="506"/>
      <c r="C90" s="505"/>
      <c r="D90" s="506"/>
      <c r="E90" s="506"/>
      <c r="F90" s="506"/>
      <c r="G90" s="507"/>
      <c r="H90" s="506"/>
      <c r="I90" s="508"/>
      <c r="J90" s="487"/>
    </row>
    <row r="91" spans="1:11" x14ac:dyDescent="0.2">
      <c r="A91" s="501" t="s">
        <v>315</v>
      </c>
      <c r="B91" s="502" t="s">
        <v>587</v>
      </c>
      <c r="C91" s="501" t="s">
        <v>43</v>
      </c>
      <c r="D91" s="501" t="s">
        <v>640</v>
      </c>
      <c r="E91" s="502" t="s">
        <v>674</v>
      </c>
      <c r="F91" s="502" t="s">
        <v>591</v>
      </c>
      <c r="G91" s="503">
        <v>5</v>
      </c>
      <c r="H91" s="502" t="s">
        <v>588</v>
      </c>
      <c r="I91" s="183">
        <v>0.5</v>
      </c>
      <c r="J91" s="487"/>
    </row>
    <row r="92" spans="1:11" x14ac:dyDescent="0.2">
      <c r="A92" s="501" t="s">
        <v>556</v>
      </c>
      <c r="B92" s="502" t="s">
        <v>587</v>
      </c>
      <c r="C92" s="501" t="s">
        <v>43</v>
      </c>
      <c r="D92" s="501" t="s">
        <v>640</v>
      </c>
      <c r="E92" s="502" t="s">
        <v>674</v>
      </c>
      <c r="F92" s="502" t="s">
        <v>591</v>
      </c>
      <c r="G92" s="503">
        <v>5</v>
      </c>
      <c r="H92" s="502" t="s">
        <v>588</v>
      </c>
      <c r="I92" s="183">
        <v>0.5</v>
      </c>
      <c r="J92" s="504">
        <f>SUM(I91:I92)</f>
        <v>1</v>
      </c>
    </row>
    <row r="93" spans="1:11" x14ac:dyDescent="0.2">
      <c r="A93" s="505"/>
      <c r="B93" s="506"/>
      <c r="C93" s="505"/>
      <c r="D93" s="506"/>
      <c r="E93" s="506"/>
      <c r="F93" s="506"/>
      <c r="G93" s="507"/>
      <c r="H93" s="506"/>
      <c r="I93" s="508"/>
      <c r="J93" s="487"/>
    </row>
    <row r="94" spans="1:11" x14ac:dyDescent="0.2">
      <c r="A94" s="501" t="s">
        <v>315</v>
      </c>
      <c r="B94" s="502" t="s">
        <v>587</v>
      </c>
      <c r="C94" s="501" t="s">
        <v>43</v>
      </c>
      <c r="D94" s="501" t="s">
        <v>642</v>
      </c>
      <c r="E94" s="502" t="s">
        <v>675</v>
      </c>
      <c r="F94" s="502" t="s">
        <v>592</v>
      </c>
      <c r="G94" s="503">
        <v>5</v>
      </c>
      <c r="H94" s="502" t="s">
        <v>13</v>
      </c>
      <c r="I94" s="183">
        <v>1</v>
      </c>
      <c r="J94" s="487"/>
    </row>
    <row r="95" spans="1:11" x14ac:dyDescent="0.2">
      <c r="A95" s="501" t="s">
        <v>473</v>
      </c>
      <c r="B95" s="502" t="s">
        <v>587</v>
      </c>
      <c r="C95" s="501" t="s">
        <v>43</v>
      </c>
      <c r="D95" s="501" t="s">
        <v>642</v>
      </c>
      <c r="E95" s="502" t="s">
        <v>675</v>
      </c>
      <c r="F95" s="502" t="s">
        <v>592</v>
      </c>
      <c r="G95" s="503">
        <v>5</v>
      </c>
      <c r="H95" s="502" t="s">
        <v>13</v>
      </c>
      <c r="I95" s="183">
        <v>0</v>
      </c>
      <c r="J95" s="504">
        <f>SUM(I94:I95)</f>
        <v>1</v>
      </c>
    </row>
    <row r="96" spans="1:11" x14ac:dyDescent="0.2">
      <c r="A96" s="505"/>
      <c r="B96" s="506"/>
      <c r="C96" s="505"/>
      <c r="D96" s="506"/>
      <c r="E96" s="506"/>
      <c r="F96" s="506"/>
      <c r="G96" s="507"/>
      <c r="H96" s="506"/>
      <c r="I96" s="508"/>
      <c r="J96" s="487"/>
    </row>
    <row r="97" spans="1:10" x14ac:dyDescent="0.2">
      <c r="A97" s="501" t="s">
        <v>33</v>
      </c>
      <c r="B97" s="502" t="s">
        <v>587</v>
      </c>
      <c r="C97" s="501" t="s">
        <v>43</v>
      </c>
      <c r="D97" s="501" t="s">
        <v>644</v>
      </c>
      <c r="E97" s="502" t="s">
        <v>676</v>
      </c>
      <c r="F97" s="502" t="s">
        <v>593</v>
      </c>
      <c r="G97" s="503">
        <v>5</v>
      </c>
      <c r="H97" s="502" t="s">
        <v>13</v>
      </c>
      <c r="I97" s="183">
        <v>1</v>
      </c>
      <c r="J97" s="504">
        <f>I97</f>
        <v>1</v>
      </c>
    </row>
    <row r="98" spans="1:10" x14ac:dyDescent="0.2">
      <c r="A98" s="505"/>
      <c r="B98" s="506"/>
      <c r="C98" s="505"/>
      <c r="D98" s="506"/>
      <c r="E98" s="506"/>
      <c r="F98" s="506"/>
      <c r="G98" s="507"/>
      <c r="H98" s="506"/>
      <c r="I98" s="508"/>
      <c r="J98" s="487"/>
    </row>
    <row r="99" spans="1:10" x14ac:dyDescent="0.2">
      <c r="A99" s="501" t="s">
        <v>315</v>
      </c>
      <c r="B99" s="502" t="s">
        <v>587</v>
      </c>
      <c r="C99" s="501" t="s">
        <v>43</v>
      </c>
      <c r="D99" s="501" t="s">
        <v>646</v>
      </c>
      <c r="E99" s="502" t="s">
        <v>757</v>
      </c>
      <c r="F99" s="502" t="s">
        <v>595</v>
      </c>
      <c r="G99" s="503">
        <v>5</v>
      </c>
      <c r="H99" s="502" t="s">
        <v>13</v>
      </c>
      <c r="I99" s="183">
        <v>0.5</v>
      </c>
      <c r="J99" s="487"/>
    </row>
    <row r="100" spans="1:10" x14ac:dyDescent="0.2">
      <c r="A100" s="501" t="s">
        <v>556</v>
      </c>
      <c r="B100" s="502" t="s">
        <v>587</v>
      </c>
      <c r="C100" s="501" t="s">
        <v>43</v>
      </c>
      <c r="D100" s="501" t="s">
        <v>646</v>
      </c>
      <c r="E100" s="502" t="s">
        <v>757</v>
      </c>
      <c r="F100" s="502" t="s">
        <v>595</v>
      </c>
      <c r="G100" s="503">
        <v>5</v>
      </c>
      <c r="H100" s="502" t="s">
        <v>13</v>
      </c>
      <c r="I100" s="183">
        <v>0.5</v>
      </c>
      <c r="J100" s="504">
        <f>SUM(I99:I100)</f>
        <v>1</v>
      </c>
    </row>
    <row r="101" spans="1:10" x14ac:dyDescent="0.2">
      <c r="A101" s="505"/>
      <c r="B101" s="506"/>
      <c r="C101" s="505"/>
      <c r="D101" s="506"/>
      <c r="E101" s="506"/>
      <c r="F101" s="506"/>
      <c r="G101" s="507"/>
      <c r="H101" s="506"/>
      <c r="I101" s="508"/>
      <c r="J101" s="487"/>
    </row>
    <row r="102" spans="1:10" x14ac:dyDescent="0.2">
      <c r="A102" s="501" t="s">
        <v>315</v>
      </c>
      <c r="B102" s="502" t="s">
        <v>587</v>
      </c>
      <c r="C102" s="501" t="s">
        <v>14</v>
      </c>
      <c r="D102" s="501" t="s">
        <v>648</v>
      </c>
      <c r="E102" s="502" t="s">
        <v>678</v>
      </c>
      <c r="F102" s="502" t="s">
        <v>596</v>
      </c>
      <c r="G102" s="503">
        <v>5</v>
      </c>
      <c r="H102" s="502" t="s">
        <v>13</v>
      </c>
      <c r="I102" s="183">
        <v>1</v>
      </c>
      <c r="J102" s="504">
        <f>I102</f>
        <v>1</v>
      </c>
    </row>
    <row r="103" spans="1:10" x14ac:dyDescent="0.2">
      <c r="A103" s="505"/>
      <c r="B103" s="506"/>
      <c r="C103" s="505"/>
      <c r="D103" s="506"/>
      <c r="E103" s="506"/>
      <c r="F103" s="506"/>
      <c r="G103" s="507"/>
      <c r="H103" s="506"/>
      <c r="I103" s="508"/>
      <c r="J103" s="487"/>
    </row>
    <row r="104" spans="1:10" x14ac:dyDescent="0.2">
      <c r="A104" s="501" t="s">
        <v>74</v>
      </c>
      <c r="B104" s="502" t="s">
        <v>587</v>
      </c>
      <c r="C104" s="501" t="s">
        <v>14</v>
      </c>
      <c r="D104" s="501" t="s">
        <v>650</v>
      </c>
      <c r="E104" s="502" t="s">
        <v>679</v>
      </c>
      <c r="F104" s="502" t="s">
        <v>594</v>
      </c>
      <c r="G104" s="503">
        <v>5</v>
      </c>
      <c r="H104" s="502" t="s">
        <v>13</v>
      </c>
      <c r="I104" s="183">
        <f>1/3</f>
        <v>0.33333333333333331</v>
      </c>
      <c r="J104" s="487"/>
    </row>
    <row r="105" spans="1:10" x14ac:dyDescent="0.2">
      <c r="A105" s="501" t="s">
        <v>390</v>
      </c>
      <c r="B105" s="502" t="s">
        <v>587</v>
      </c>
      <c r="C105" s="501" t="s">
        <v>14</v>
      </c>
      <c r="D105" s="501" t="s">
        <v>650</v>
      </c>
      <c r="E105" s="502" t="s">
        <v>679</v>
      </c>
      <c r="F105" s="502" t="s">
        <v>594</v>
      </c>
      <c r="G105" s="503">
        <v>5</v>
      </c>
      <c r="H105" s="502" t="s">
        <v>13</v>
      </c>
      <c r="I105" s="183">
        <f>1/3</f>
        <v>0.33333333333333331</v>
      </c>
      <c r="J105" s="487"/>
    </row>
    <row r="106" spans="1:10" x14ac:dyDescent="0.2">
      <c r="A106" s="501" t="s">
        <v>556</v>
      </c>
      <c r="B106" s="502" t="s">
        <v>587</v>
      </c>
      <c r="C106" s="501" t="s">
        <v>14</v>
      </c>
      <c r="D106" s="501" t="s">
        <v>650</v>
      </c>
      <c r="E106" s="502" t="s">
        <v>679</v>
      </c>
      <c r="F106" s="502" t="s">
        <v>594</v>
      </c>
      <c r="G106" s="503">
        <v>5</v>
      </c>
      <c r="H106" s="502" t="s">
        <v>13</v>
      </c>
      <c r="I106" s="183">
        <f>1/3</f>
        <v>0.33333333333333331</v>
      </c>
      <c r="J106" s="504">
        <f>SUM(I104:I106)</f>
        <v>1</v>
      </c>
    </row>
    <row r="107" spans="1:10" x14ac:dyDescent="0.2">
      <c r="A107" s="505"/>
      <c r="B107" s="506"/>
      <c r="C107" s="505"/>
      <c r="D107" s="506"/>
      <c r="E107" s="506"/>
      <c r="F107" s="506"/>
      <c r="G107" s="507"/>
      <c r="H107" s="506"/>
      <c r="I107" s="508"/>
      <c r="J107" s="487"/>
    </row>
    <row r="108" spans="1:10" x14ac:dyDescent="0.2">
      <c r="A108" s="501" t="s">
        <v>315</v>
      </c>
      <c r="B108" s="502" t="s">
        <v>587</v>
      </c>
      <c r="C108" s="501" t="s">
        <v>14</v>
      </c>
      <c r="D108" s="501" t="s">
        <v>652</v>
      </c>
      <c r="E108" s="502" t="s">
        <v>680</v>
      </c>
      <c r="F108" s="502" t="s">
        <v>597</v>
      </c>
      <c r="G108" s="503">
        <v>5</v>
      </c>
      <c r="H108" s="502" t="s">
        <v>13</v>
      </c>
      <c r="I108" s="183">
        <f>2/3</f>
        <v>0.66666666666666663</v>
      </c>
      <c r="J108" s="487"/>
    </row>
    <row r="109" spans="1:10" x14ac:dyDescent="0.2">
      <c r="A109" s="501" t="s">
        <v>556</v>
      </c>
      <c r="B109" s="502" t="s">
        <v>587</v>
      </c>
      <c r="C109" s="501" t="s">
        <v>14</v>
      </c>
      <c r="D109" s="501" t="s">
        <v>652</v>
      </c>
      <c r="E109" s="502" t="s">
        <v>680</v>
      </c>
      <c r="F109" s="502" t="s">
        <v>597</v>
      </c>
      <c r="G109" s="503">
        <v>5</v>
      </c>
      <c r="H109" s="502" t="s">
        <v>13</v>
      </c>
      <c r="I109" s="183">
        <f>1/3</f>
        <v>0.33333333333333331</v>
      </c>
      <c r="J109" s="504">
        <f>SUM(I108:I109)</f>
        <v>1</v>
      </c>
    </row>
    <row r="110" spans="1:10" x14ac:dyDescent="0.2">
      <c r="A110" s="509"/>
      <c r="B110" s="510"/>
      <c r="C110" s="509"/>
      <c r="D110" s="510"/>
      <c r="E110" s="510"/>
      <c r="F110" s="510"/>
      <c r="G110" s="511"/>
      <c r="H110" s="510"/>
      <c r="I110" s="512"/>
      <c r="J110" s="487"/>
    </row>
    <row r="111" spans="1:10" x14ac:dyDescent="0.2">
      <c r="A111" s="161" t="s">
        <v>605</v>
      </c>
      <c r="B111" s="147"/>
      <c r="C111" s="148"/>
      <c r="D111" s="147"/>
      <c r="E111" s="147"/>
      <c r="F111" s="147"/>
      <c r="G111" s="149"/>
      <c r="H111" s="147"/>
      <c r="I111" s="144"/>
    </row>
    <row r="112" spans="1:10" x14ac:dyDescent="0.2">
      <c r="A112" s="148"/>
      <c r="B112" s="147"/>
      <c r="C112" s="148"/>
      <c r="D112" s="147"/>
      <c r="E112" s="147"/>
      <c r="F112" s="147"/>
      <c r="G112" s="149"/>
      <c r="H112" s="147"/>
      <c r="I112" s="150"/>
    </row>
    <row r="113" spans="1:13" x14ac:dyDescent="0.2">
      <c r="A113" s="137" t="s">
        <v>495</v>
      </c>
      <c r="B113" s="137" t="s">
        <v>0</v>
      </c>
      <c r="C113" s="137" t="s">
        <v>576</v>
      </c>
      <c r="D113" s="138" t="s">
        <v>497</v>
      </c>
      <c r="E113" s="138" t="s">
        <v>498</v>
      </c>
      <c r="F113" s="138" t="s">
        <v>577</v>
      </c>
      <c r="G113" s="138" t="s">
        <v>573</v>
      </c>
      <c r="H113" s="138" t="s">
        <v>1</v>
      </c>
      <c r="I113" s="139" t="s">
        <v>606</v>
      </c>
      <c r="J113" s="139" t="s">
        <v>607</v>
      </c>
      <c r="K113" s="151" t="s">
        <v>566</v>
      </c>
      <c r="L113" s="139" t="s">
        <v>567</v>
      </c>
      <c r="M113" s="134"/>
    </row>
    <row r="114" spans="1:13" x14ac:dyDescent="0.2">
      <c r="A114" s="493"/>
      <c r="B114" s="493"/>
      <c r="C114" s="493"/>
      <c r="D114" s="487"/>
      <c r="E114" s="487"/>
      <c r="F114" s="487"/>
      <c r="G114" s="487"/>
      <c r="H114" s="504"/>
      <c r="I114" s="521"/>
      <c r="J114" s="487"/>
      <c r="K114" s="487"/>
      <c r="L114" s="487"/>
      <c r="M114" s="487"/>
    </row>
    <row r="115" spans="1:13" x14ac:dyDescent="0.2">
      <c r="A115" s="513" t="s">
        <v>33</v>
      </c>
      <c r="B115" s="502" t="s">
        <v>24</v>
      </c>
      <c r="C115" s="502" t="s">
        <v>8</v>
      </c>
      <c r="D115" s="502" t="s">
        <v>25</v>
      </c>
      <c r="E115" s="502" t="s">
        <v>26</v>
      </c>
      <c r="F115" s="502" t="s">
        <v>27</v>
      </c>
      <c r="G115" s="503">
        <v>6</v>
      </c>
      <c r="H115" s="502" t="s">
        <v>28</v>
      </c>
      <c r="I115" s="183">
        <f>K115/$K$126</f>
        <v>0</v>
      </c>
      <c r="J115" s="183">
        <f>L115/$L$126</f>
        <v>0.1111111111111111</v>
      </c>
      <c r="K115" s="514">
        <v>0</v>
      </c>
      <c r="L115" s="514">
        <v>4</v>
      </c>
      <c r="M115" s="515"/>
    </row>
    <row r="116" spans="1:13" x14ac:dyDescent="0.2">
      <c r="A116" s="516" t="s">
        <v>74</v>
      </c>
      <c r="B116" s="502" t="s">
        <v>24</v>
      </c>
      <c r="C116" s="502" t="s">
        <v>8</v>
      </c>
      <c r="D116" s="502" t="s">
        <v>25</v>
      </c>
      <c r="E116" s="502" t="s">
        <v>26</v>
      </c>
      <c r="F116" s="502" t="s">
        <v>27</v>
      </c>
      <c r="G116" s="503">
        <v>6</v>
      </c>
      <c r="H116" s="502" t="s">
        <v>28</v>
      </c>
      <c r="I116" s="183">
        <f t="shared" ref="I116:I124" si="0">K116/$K$126</f>
        <v>0.2857142857142857</v>
      </c>
      <c r="J116" s="183">
        <f t="shared" ref="J116:J124" si="1">L116/$L$126</f>
        <v>0.27777777777777779</v>
      </c>
      <c r="K116" s="514">
        <v>6</v>
      </c>
      <c r="L116" s="514">
        <v>10</v>
      </c>
      <c r="M116" s="515"/>
    </row>
    <row r="117" spans="1:13" x14ac:dyDescent="0.2">
      <c r="A117" s="513" t="s">
        <v>117</v>
      </c>
      <c r="B117" s="502" t="s">
        <v>24</v>
      </c>
      <c r="C117" s="502" t="s">
        <v>8</v>
      </c>
      <c r="D117" s="502" t="s">
        <v>25</v>
      </c>
      <c r="E117" s="502" t="s">
        <v>26</v>
      </c>
      <c r="F117" s="502" t="s">
        <v>27</v>
      </c>
      <c r="G117" s="503">
        <v>6</v>
      </c>
      <c r="H117" s="502" t="s">
        <v>28</v>
      </c>
      <c r="I117" s="183">
        <f t="shared" si="0"/>
        <v>0.14285714285714285</v>
      </c>
      <c r="J117" s="183">
        <f t="shared" si="1"/>
        <v>0.16666666666666666</v>
      </c>
      <c r="K117" s="514">
        <v>3</v>
      </c>
      <c r="L117" s="514">
        <v>6</v>
      </c>
      <c r="M117" s="515"/>
    </row>
    <row r="118" spans="1:13" x14ac:dyDescent="0.2">
      <c r="A118" s="516" t="s">
        <v>311</v>
      </c>
      <c r="B118" s="502" t="s">
        <v>24</v>
      </c>
      <c r="C118" s="502" t="s">
        <v>8</v>
      </c>
      <c r="D118" s="502" t="s">
        <v>25</v>
      </c>
      <c r="E118" s="502" t="s">
        <v>26</v>
      </c>
      <c r="F118" s="502" t="s">
        <v>27</v>
      </c>
      <c r="G118" s="503">
        <v>6</v>
      </c>
      <c r="H118" s="502" t="s">
        <v>28</v>
      </c>
      <c r="I118" s="183">
        <f t="shared" si="0"/>
        <v>0</v>
      </c>
      <c r="J118" s="183">
        <f t="shared" si="1"/>
        <v>0.1111111111111111</v>
      </c>
      <c r="K118" s="514">
        <v>0</v>
      </c>
      <c r="L118" s="514">
        <v>4</v>
      </c>
      <c r="M118" s="515"/>
    </row>
    <row r="119" spans="1:13" x14ac:dyDescent="0.2">
      <c r="A119" s="516" t="s">
        <v>315</v>
      </c>
      <c r="B119" s="502" t="s">
        <v>24</v>
      </c>
      <c r="C119" s="502" t="s">
        <v>8</v>
      </c>
      <c r="D119" s="502" t="s">
        <v>25</v>
      </c>
      <c r="E119" s="502" t="s">
        <v>26</v>
      </c>
      <c r="F119" s="502" t="s">
        <v>27</v>
      </c>
      <c r="G119" s="503">
        <v>6</v>
      </c>
      <c r="H119" s="502" t="s">
        <v>28</v>
      </c>
      <c r="I119" s="183">
        <f t="shared" si="0"/>
        <v>0</v>
      </c>
      <c r="J119" s="183">
        <f t="shared" si="1"/>
        <v>8.3333333333333329E-2</v>
      </c>
      <c r="K119" s="514">
        <v>0</v>
      </c>
      <c r="L119" s="514">
        <v>3</v>
      </c>
      <c r="M119" s="515"/>
    </row>
    <row r="120" spans="1:13" x14ac:dyDescent="0.2">
      <c r="A120" s="513" t="s">
        <v>390</v>
      </c>
      <c r="B120" s="502" t="s">
        <v>24</v>
      </c>
      <c r="C120" s="502" t="s">
        <v>8</v>
      </c>
      <c r="D120" s="502" t="s">
        <v>25</v>
      </c>
      <c r="E120" s="502" t="s">
        <v>26</v>
      </c>
      <c r="F120" s="502" t="s">
        <v>27</v>
      </c>
      <c r="G120" s="503">
        <v>6</v>
      </c>
      <c r="H120" s="502" t="s">
        <v>28</v>
      </c>
      <c r="I120" s="183">
        <f t="shared" si="0"/>
        <v>0.14285714285714285</v>
      </c>
      <c r="J120" s="183">
        <f t="shared" si="1"/>
        <v>0</v>
      </c>
      <c r="K120" s="514">
        <v>3</v>
      </c>
      <c r="L120" s="514">
        <v>0</v>
      </c>
      <c r="M120" s="515"/>
    </row>
    <row r="121" spans="1:13" x14ac:dyDescent="0.2">
      <c r="A121" s="513" t="s">
        <v>406</v>
      </c>
      <c r="B121" s="502" t="s">
        <v>24</v>
      </c>
      <c r="C121" s="502" t="s">
        <v>8</v>
      </c>
      <c r="D121" s="502" t="s">
        <v>25</v>
      </c>
      <c r="E121" s="502" t="s">
        <v>26</v>
      </c>
      <c r="F121" s="502" t="s">
        <v>27</v>
      </c>
      <c r="G121" s="503">
        <v>6</v>
      </c>
      <c r="H121" s="502" t="s">
        <v>28</v>
      </c>
      <c r="I121" s="183">
        <f t="shared" si="0"/>
        <v>0</v>
      </c>
      <c r="J121" s="183">
        <f t="shared" si="1"/>
        <v>8.3333333333333329E-2</v>
      </c>
      <c r="K121" s="514">
        <v>0</v>
      </c>
      <c r="L121" s="514">
        <v>3</v>
      </c>
      <c r="M121" s="515"/>
    </row>
    <row r="122" spans="1:13" x14ac:dyDescent="0.2">
      <c r="A122" s="516" t="s">
        <v>430</v>
      </c>
      <c r="B122" s="502" t="s">
        <v>24</v>
      </c>
      <c r="C122" s="502" t="s">
        <v>8</v>
      </c>
      <c r="D122" s="502" t="s">
        <v>25</v>
      </c>
      <c r="E122" s="502" t="s">
        <v>26</v>
      </c>
      <c r="F122" s="502" t="s">
        <v>27</v>
      </c>
      <c r="G122" s="503">
        <v>6</v>
      </c>
      <c r="H122" s="502" t="s">
        <v>28</v>
      </c>
      <c r="I122" s="183">
        <f t="shared" si="0"/>
        <v>0</v>
      </c>
      <c r="J122" s="183">
        <f t="shared" si="1"/>
        <v>0</v>
      </c>
      <c r="K122" s="514">
        <v>0</v>
      </c>
      <c r="L122" s="514">
        <v>0</v>
      </c>
      <c r="M122" s="515"/>
    </row>
    <row r="123" spans="1:13" x14ac:dyDescent="0.2">
      <c r="A123" s="516" t="s">
        <v>556</v>
      </c>
      <c r="B123" s="502" t="s">
        <v>24</v>
      </c>
      <c r="C123" s="502" t="s">
        <v>8</v>
      </c>
      <c r="D123" s="502" t="s">
        <v>25</v>
      </c>
      <c r="E123" s="502" t="s">
        <v>26</v>
      </c>
      <c r="F123" s="502" t="s">
        <v>27</v>
      </c>
      <c r="G123" s="503">
        <v>6</v>
      </c>
      <c r="H123" s="502" t="s">
        <v>28</v>
      </c>
      <c r="I123" s="183">
        <f t="shared" si="0"/>
        <v>0.14285714285714285</v>
      </c>
      <c r="J123" s="183">
        <f t="shared" si="1"/>
        <v>8.3333333333333329E-2</v>
      </c>
      <c r="K123" s="514">
        <v>3</v>
      </c>
      <c r="L123" s="514">
        <v>3</v>
      </c>
      <c r="M123" s="515"/>
    </row>
    <row r="124" spans="1:13" x14ac:dyDescent="0.2">
      <c r="A124" s="516" t="s">
        <v>586</v>
      </c>
      <c r="B124" s="502" t="s">
        <v>24</v>
      </c>
      <c r="C124" s="502" t="s">
        <v>8</v>
      </c>
      <c r="D124" s="502" t="s">
        <v>25</v>
      </c>
      <c r="E124" s="502" t="s">
        <v>26</v>
      </c>
      <c r="F124" s="502" t="s">
        <v>27</v>
      </c>
      <c r="G124" s="503">
        <v>6</v>
      </c>
      <c r="H124" s="502" t="s">
        <v>28</v>
      </c>
      <c r="I124" s="183">
        <f t="shared" si="0"/>
        <v>0.2857142857142857</v>
      </c>
      <c r="J124" s="183">
        <f t="shared" si="1"/>
        <v>8.3333333333333329E-2</v>
      </c>
      <c r="K124" s="514">
        <v>6</v>
      </c>
      <c r="L124" s="514">
        <v>3</v>
      </c>
      <c r="M124" s="515"/>
    </row>
    <row r="125" spans="1:13" x14ac:dyDescent="0.2">
      <c r="A125" s="517"/>
      <c r="B125" s="517"/>
      <c r="C125" s="517"/>
      <c r="D125" s="515"/>
      <c r="E125" s="515"/>
      <c r="F125" s="515"/>
      <c r="G125" s="515"/>
      <c r="H125" s="518"/>
      <c r="I125" s="519"/>
      <c r="J125" s="519"/>
      <c r="K125" s="515"/>
      <c r="L125" s="515"/>
      <c r="M125" s="520" t="s">
        <v>608</v>
      </c>
    </row>
    <row r="126" spans="1:13" x14ac:dyDescent="0.2">
      <c r="A126" s="517"/>
      <c r="B126" s="517"/>
      <c r="C126" s="517"/>
      <c r="D126" s="515"/>
      <c r="E126" s="515"/>
      <c r="F126" s="515"/>
      <c r="G126" s="515"/>
      <c r="H126" s="518"/>
      <c r="I126" s="183">
        <f>SUM(I115:I124)</f>
        <v>0.99999999999999989</v>
      </c>
      <c r="J126" s="183">
        <f>SUM(J115:J124)</f>
        <v>1.0000000000000002</v>
      </c>
      <c r="K126" s="514">
        <f>SUM(K115:K124)</f>
        <v>21</v>
      </c>
      <c r="L126" s="514">
        <f>SUM(L115:L124)</f>
        <v>36</v>
      </c>
      <c r="M126" s="522">
        <f>K126+L126</f>
        <v>57</v>
      </c>
    </row>
  </sheetData>
  <pageMargins left="0.70866141732283472" right="0.70866141732283472" top="0.74803149606299213" bottom="0.74803149606299213" header="0.31496062992125984" footer="0.31496062992125984"/>
  <pageSetup paperSize="9" scale="6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9"/>
  <sheetViews>
    <sheetView topLeftCell="K1" zoomScale="85" zoomScaleNormal="85" workbookViewId="0">
      <selection activeCell="K1" sqref="K1"/>
    </sheetView>
  </sheetViews>
  <sheetFormatPr defaultColWidth="9.140625" defaultRowHeight="12.75" x14ac:dyDescent="0.2"/>
  <cols>
    <col min="1" max="23" width="9.7109375" style="217" customWidth="1"/>
    <col min="24" max="24" width="11.5703125" style="217" customWidth="1"/>
    <col min="25" max="25" width="9.7109375" style="217" customWidth="1"/>
    <col min="26" max="26" width="10.7109375" style="217" customWidth="1"/>
    <col min="27" max="27" width="9.7109375" style="217" customWidth="1"/>
    <col min="28" max="28" width="11.28515625" style="217" customWidth="1"/>
    <col min="29" max="32" width="9.7109375" style="217" customWidth="1"/>
  </cols>
  <sheetData>
    <row r="2" spans="1:32" ht="20.100000000000001" customHeight="1" x14ac:dyDescent="0.3">
      <c r="A2" s="250" t="s">
        <v>746</v>
      </c>
      <c r="B2" s="352"/>
      <c r="L2" s="268" t="s">
        <v>656</v>
      </c>
      <c r="W2" s="268" t="s">
        <v>584</v>
      </c>
    </row>
    <row r="3" spans="1:32" ht="20.100000000000001" customHeight="1" x14ac:dyDescent="0.2">
      <c r="A3" s="299" t="s">
        <v>561</v>
      </c>
      <c r="B3" s="300" t="s">
        <v>9</v>
      </c>
      <c r="C3" s="300" t="s">
        <v>75</v>
      </c>
      <c r="D3" s="300" t="s">
        <v>34</v>
      </c>
      <c r="E3" s="300" t="s">
        <v>80</v>
      </c>
      <c r="F3" s="300" t="s">
        <v>3</v>
      </c>
      <c r="G3" s="300" t="s">
        <v>24</v>
      </c>
      <c r="H3" s="300" t="s">
        <v>70</v>
      </c>
      <c r="I3" s="300" t="s">
        <v>587</v>
      </c>
      <c r="J3" s="300" t="s">
        <v>518</v>
      </c>
      <c r="L3" s="299" t="s">
        <v>561</v>
      </c>
      <c r="M3" s="300" t="s">
        <v>9</v>
      </c>
      <c r="N3" s="300" t="s">
        <v>75</v>
      </c>
      <c r="O3" s="300" t="s">
        <v>34</v>
      </c>
      <c r="P3" s="300" t="s">
        <v>80</v>
      </c>
      <c r="Q3" s="300" t="s">
        <v>3</v>
      </c>
      <c r="R3" s="300" t="s">
        <v>24</v>
      </c>
      <c r="S3" s="300" t="s">
        <v>70</v>
      </c>
      <c r="T3" s="300" t="s">
        <v>587</v>
      </c>
      <c r="U3" s="300" t="s">
        <v>518</v>
      </c>
      <c r="W3" s="299" t="s">
        <v>561</v>
      </c>
      <c r="X3" s="300" t="s">
        <v>9</v>
      </c>
      <c r="Y3" s="300" t="s">
        <v>75</v>
      </c>
      <c r="Z3" s="300" t="s">
        <v>34</v>
      </c>
      <c r="AA3" s="300" t="s">
        <v>80</v>
      </c>
      <c r="AB3" s="300" t="s">
        <v>3</v>
      </c>
      <c r="AC3" s="300" t="s">
        <v>24</v>
      </c>
      <c r="AD3" s="300" t="s">
        <v>70</v>
      </c>
      <c r="AE3" s="300" t="s">
        <v>587</v>
      </c>
      <c r="AF3" s="300" t="s">
        <v>518</v>
      </c>
    </row>
    <row r="4" spans="1:32" ht="20.100000000000001" customHeight="1" x14ac:dyDescent="0.2">
      <c r="A4" s="301">
        <v>1</v>
      </c>
      <c r="B4" s="302">
        <v>349.42500000000001</v>
      </c>
      <c r="C4" s="302">
        <v>149.51249999999999</v>
      </c>
      <c r="D4" s="302">
        <v>259.2</v>
      </c>
      <c r="E4" s="302">
        <v>149.51249999999999</v>
      </c>
      <c r="F4" s="302">
        <v>202.05</v>
      </c>
      <c r="G4" s="302"/>
      <c r="H4" s="302">
        <v>128.25</v>
      </c>
      <c r="I4" s="302">
        <v>81</v>
      </c>
      <c r="J4" s="302">
        <f>SUM(B4:I4)</f>
        <v>1318.95</v>
      </c>
      <c r="L4" s="301">
        <v>1</v>
      </c>
      <c r="M4" s="302">
        <v>349.42500000000001</v>
      </c>
      <c r="N4" s="302">
        <v>140.51249999999999</v>
      </c>
      <c r="O4" s="302">
        <v>261.45</v>
      </c>
      <c r="P4" s="302">
        <v>129.26249999999999</v>
      </c>
      <c r="Q4" s="302">
        <v>206.55</v>
      </c>
      <c r="R4" s="302"/>
      <c r="S4" s="302">
        <v>135</v>
      </c>
      <c r="T4" s="302">
        <v>60.75</v>
      </c>
      <c r="U4" s="302">
        <f>SUM(M4:T4)</f>
        <v>1282.95</v>
      </c>
      <c r="W4" s="301">
        <v>1</v>
      </c>
      <c r="X4" s="302">
        <f>B4-M4</f>
        <v>0</v>
      </c>
      <c r="Y4" s="302">
        <f t="shared" ref="Y4:AE4" si="0">C4-N4</f>
        <v>9</v>
      </c>
      <c r="Z4" s="302">
        <f t="shared" si="0"/>
        <v>-2.25</v>
      </c>
      <c r="AA4" s="302">
        <f t="shared" si="0"/>
        <v>20.25</v>
      </c>
      <c r="AB4" s="302">
        <f t="shared" si="0"/>
        <v>-4.5</v>
      </c>
      <c r="AC4" s="302">
        <f t="shared" si="0"/>
        <v>0</v>
      </c>
      <c r="AD4" s="302">
        <f t="shared" si="0"/>
        <v>-6.75</v>
      </c>
      <c r="AE4" s="302">
        <f t="shared" si="0"/>
        <v>20.25</v>
      </c>
      <c r="AF4" s="302">
        <f>SUM(X4:AE4)</f>
        <v>36</v>
      </c>
    </row>
    <row r="5" spans="1:32" ht="20.100000000000001" customHeight="1" x14ac:dyDescent="0.2">
      <c r="A5" s="301">
        <v>2</v>
      </c>
      <c r="B5" s="302">
        <v>335.92500000000001</v>
      </c>
      <c r="C5" s="302">
        <v>144.0675</v>
      </c>
      <c r="D5" s="302">
        <v>256.5</v>
      </c>
      <c r="E5" s="302">
        <v>144.0675</v>
      </c>
      <c r="F5" s="302">
        <v>248.94</v>
      </c>
      <c r="G5" s="302"/>
      <c r="H5" s="302">
        <v>123.75</v>
      </c>
      <c r="I5" s="302">
        <v>44.5</v>
      </c>
      <c r="J5" s="302">
        <f t="shared" ref="J5:J11" si="1">SUM(B5:I5)</f>
        <v>1297.75</v>
      </c>
      <c r="L5" s="301">
        <v>2</v>
      </c>
      <c r="M5" s="302">
        <v>360.67500000000001</v>
      </c>
      <c r="N5" s="302">
        <v>146.3175</v>
      </c>
      <c r="O5" s="302">
        <v>261</v>
      </c>
      <c r="P5" s="302">
        <v>146.3175</v>
      </c>
      <c r="Q5" s="302">
        <v>266.94</v>
      </c>
      <c r="R5" s="302"/>
      <c r="S5" s="302">
        <v>123.75</v>
      </c>
      <c r="T5" s="302">
        <v>37.75</v>
      </c>
      <c r="U5" s="302">
        <f t="shared" ref="U5:U11" si="2">SUM(M5:T5)</f>
        <v>1342.75</v>
      </c>
      <c r="W5" s="301">
        <v>2</v>
      </c>
      <c r="X5" s="302">
        <f t="shared" ref="X5:X11" si="3">B5-M5</f>
        <v>-24.75</v>
      </c>
      <c r="Y5" s="302">
        <f t="shared" ref="Y5:Y11" si="4">C5-N5</f>
        <v>-2.25</v>
      </c>
      <c r="Z5" s="302">
        <f t="shared" ref="Z5:Z11" si="5">D5-O5</f>
        <v>-4.5</v>
      </c>
      <c r="AA5" s="302">
        <f t="shared" ref="AA5:AA11" si="6">E5-P5</f>
        <v>-2.25</v>
      </c>
      <c r="AB5" s="302">
        <f t="shared" ref="AB5:AB11" si="7">F5-Q5</f>
        <v>-18</v>
      </c>
      <c r="AC5" s="302">
        <f t="shared" ref="AC5:AC11" si="8">G5-R5</f>
        <v>0</v>
      </c>
      <c r="AD5" s="302">
        <f t="shared" ref="AD5:AD11" si="9">H5-S5</f>
        <v>0</v>
      </c>
      <c r="AE5" s="302">
        <f t="shared" ref="AE5:AE11" si="10">I5-T5</f>
        <v>6.75</v>
      </c>
      <c r="AF5" s="302">
        <f t="shared" ref="AF5:AF11" si="11">SUM(X5:AE5)</f>
        <v>-45</v>
      </c>
    </row>
    <row r="6" spans="1:32" ht="20.100000000000001" customHeight="1" x14ac:dyDescent="0.2">
      <c r="A6" s="301">
        <v>3</v>
      </c>
      <c r="B6" s="302">
        <v>332.55</v>
      </c>
      <c r="C6" s="302">
        <v>80.099999999999994</v>
      </c>
      <c r="D6" s="302">
        <v>153</v>
      </c>
      <c r="E6" s="302">
        <v>80.099999999999994</v>
      </c>
      <c r="F6" s="302">
        <v>177.75</v>
      </c>
      <c r="G6" s="302"/>
      <c r="H6" s="302">
        <v>98.3</v>
      </c>
      <c r="I6" s="302"/>
      <c r="J6" s="302">
        <f t="shared" si="1"/>
        <v>921.8</v>
      </c>
      <c r="L6" s="301">
        <v>3</v>
      </c>
      <c r="M6" s="302">
        <v>373.5</v>
      </c>
      <c r="N6" s="302">
        <v>76.5</v>
      </c>
      <c r="O6" s="302">
        <v>130.5</v>
      </c>
      <c r="P6" s="302">
        <v>76.5</v>
      </c>
      <c r="Q6" s="302">
        <v>195.75</v>
      </c>
      <c r="R6" s="302"/>
      <c r="S6" s="302">
        <v>98.1</v>
      </c>
      <c r="T6" s="302"/>
      <c r="U6" s="302">
        <f t="shared" si="2"/>
        <v>950.85</v>
      </c>
      <c r="W6" s="301">
        <v>3</v>
      </c>
      <c r="X6" s="302">
        <f t="shared" si="3"/>
        <v>-40.949999999999989</v>
      </c>
      <c r="Y6" s="302">
        <f t="shared" si="4"/>
        <v>3.5999999999999943</v>
      </c>
      <c r="Z6" s="302">
        <f t="shared" si="5"/>
        <v>22.5</v>
      </c>
      <c r="AA6" s="302">
        <f t="shared" si="6"/>
        <v>3.5999999999999943</v>
      </c>
      <c r="AB6" s="302">
        <f t="shared" si="7"/>
        <v>-18</v>
      </c>
      <c r="AC6" s="302">
        <f t="shared" si="8"/>
        <v>0</v>
      </c>
      <c r="AD6" s="302">
        <f t="shared" si="9"/>
        <v>0.20000000000000284</v>
      </c>
      <c r="AE6" s="302">
        <f t="shared" si="10"/>
        <v>0</v>
      </c>
      <c r="AF6" s="302">
        <f t="shared" si="11"/>
        <v>-29.049999999999997</v>
      </c>
    </row>
    <row r="7" spans="1:32" ht="20.100000000000001" customHeight="1" x14ac:dyDescent="0.2">
      <c r="A7" s="301">
        <v>4</v>
      </c>
      <c r="B7" s="302">
        <v>306</v>
      </c>
      <c r="C7" s="302">
        <v>114.1875</v>
      </c>
      <c r="D7" s="302">
        <v>141.75</v>
      </c>
      <c r="E7" s="302">
        <v>123.1875</v>
      </c>
      <c r="F7" s="302">
        <v>228.375</v>
      </c>
      <c r="G7" s="302"/>
      <c r="H7" s="302"/>
      <c r="I7" s="302"/>
      <c r="J7" s="302">
        <f t="shared" si="1"/>
        <v>913.5</v>
      </c>
      <c r="L7" s="301">
        <v>4</v>
      </c>
      <c r="M7" s="302">
        <v>308.25</v>
      </c>
      <c r="N7" s="302">
        <v>118.6875</v>
      </c>
      <c r="O7" s="302">
        <v>123.75</v>
      </c>
      <c r="P7" s="302">
        <v>141.1875</v>
      </c>
      <c r="Q7" s="302">
        <v>248.625</v>
      </c>
      <c r="R7" s="302"/>
      <c r="S7" s="302"/>
      <c r="T7" s="302"/>
      <c r="U7" s="302">
        <f t="shared" si="2"/>
        <v>940.5</v>
      </c>
      <c r="W7" s="301">
        <v>4</v>
      </c>
      <c r="X7" s="302">
        <f t="shared" si="3"/>
        <v>-2.25</v>
      </c>
      <c r="Y7" s="302">
        <f t="shared" si="4"/>
        <v>-4.5</v>
      </c>
      <c r="Z7" s="302">
        <f t="shared" si="5"/>
        <v>18</v>
      </c>
      <c r="AA7" s="302">
        <f t="shared" si="6"/>
        <v>-18</v>
      </c>
      <c r="AB7" s="302">
        <f t="shared" si="7"/>
        <v>-20.25</v>
      </c>
      <c r="AC7" s="302">
        <f t="shared" si="8"/>
        <v>0</v>
      </c>
      <c r="AD7" s="302">
        <f t="shared" si="9"/>
        <v>0</v>
      </c>
      <c r="AE7" s="302">
        <f t="shared" si="10"/>
        <v>0</v>
      </c>
      <c r="AF7" s="302">
        <f t="shared" si="11"/>
        <v>-27</v>
      </c>
    </row>
    <row r="8" spans="1:32" ht="20.100000000000001" customHeight="1" x14ac:dyDescent="0.2">
      <c r="A8" s="301">
        <v>5</v>
      </c>
      <c r="B8" s="302">
        <v>301.5</v>
      </c>
      <c r="C8" s="302">
        <v>108</v>
      </c>
      <c r="D8" s="302">
        <v>126</v>
      </c>
      <c r="E8" s="302">
        <v>153</v>
      </c>
      <c r="F8" s="302">
        <v>281.25</v>
      </c>
      <c r="G8" s="302"/>
      <c r="H8" s="302"/>
      <c r="I8" s="302"/>
      <c r="J8" s="302">
        <f t="shared" si="1"/>
        <v>969.75</v>
      </c>
      <c r="L8" s="301">
        <v>5</v>
      </c>
      <c r="M8" s="302">
        <v>279</v>
      </c>
      <c r="N8" s="302">
        <v>117</v>
      </c>
      <c r="O8" s="302">
        <v>99</v>
      </c>
      <c r="P8" s="302">
        <v>153</v>
      </c>
      <c r="Q8" s="302">
        <v>294.75</v>
      </c>
      <c r="R8" s="302"/>
      <c r="S8" s="302"/>
      <c r="T8" s="302"/>
      <c r="U8" s="302">
        <f t="shared" si="2"/>
        <v>942.75</v>
      </c>
      <c r="W8" s="301">
        <v>5</v>
      </c>
      <c r="X8" s="302">
        <f t="shared" si="3"/>
        <v>22.5</v>
      </c>
      <c r="Y8" s="302">
        <f t="shared" si="4"/>
        <v>-9</v>
      </c>
      <c r="Z8" s="302">
        <f t="shared" si="5"/>
        <v>27</v>
      </c>
      <c r="AA8" s="302">
        <f t="shared" si="6"/>
        <v>0</v>
      </c>
      <c r="AB8" s="302">
        <f t="shared" si="7"/>
        <v>-13.5</v>
      </c>
      <c r="AC8" s="302">
        <f t="shared" si="8"/>
        <v>0</v>
      </c>
      <c r="AD8" s="302">
        <f t="shared" si="9"/>
        <v>0</v>
      </c>
      <c r="AE8" s="302">
        <f t="shared" si="10"/>
        <v>0</v>
      </c>
      <c r="AF8" s="302">
        <f t="shared" si="11"/>
        <v>27</v>
      </c>
    </row>
    <row r="9" spans="1:32" ht="20.100000000000001" customHeight="1" x14ac:dyDescent="0.2">
      <c r="A9" s="301">
        <v>6</v>
      </c>
      <c r="B9" s="302">
        <v>310.5</v>
      </c>
      <c r="C9" s="302">
        <v>130.5</v>
      </c>
      <c r="D9" s="302">
        <v>139.5</v>
      </c>
      <c r="E9" s="302">
        <v>171</v>
      </c>
      <c r="F9" s="302">
        <v>238.5</v>
      </c>
      <c r="G9" s="302"/>
      <c r="H9" s="302"/>
      <c r="I9" s="302"/>
      <c r="J9" s="302">
        <f t="shared" si="1"/>
        <v>990</v>
      </c>
      <c r="L9" s="301">
        <v>6</v>
      </c>
      <c r="M9" s="302">
        <v>265.5</v>
      </c>
      <c r="N9" s="302">
        <v>139.5</v>
      </c>
      <c r="O9" s="302">
        <v>108</v>
      </c>
      <c r="P9" s="302">
        <v>139.5</v>
      </c>
      <c r="Q9" s="302">
        <v>252</v>
      </c>
      <c r="R9" s="302"/>
      <c r="S9" s="302"/>
      <c r="T9" s="302"/>
      <c r="U9" s="302">
        <f t="shared" si="2"/>
        <v>904.5</v>
      </c>
      <c r="W9" s="301">
        <v>6</v>
      </c>
      <c r="X9" s="302">
        <f t="shared" si="3"/>
        <v>45</v>
      </c>
      <c r="Y9" s="302">
        <f t="shared" si="4"/>
        <v>-9</v>
      </c>
      <c r="Z9" s="302">
        <f t="shared" si="5"/>
        <v>31.5</v>
      </c>
      <c r="AA9" s="302">
        <f t="shared" si="6"/>
        <v>31.5</v>
      </c>
      <c r="AB9" s="302">
        <f t="shared" si="7"/>
        <v>-13.5</v>
      </c>
      <c r="AC9" s="302">
        <f t="shared" si="8"/>
        <v>0</v>
      </c>
      <c r="AD9" s="302">
        <f t="shared" si="9"/>
        <v>0</v>
      </c>
      <c r="AE9" s="302">
        <f t="shared" si="10"/>
        <v>0</v>
      </c>
      <c r="AF9" s="302">
        <f t="shared" si="11"/>
        <v>85.5</v>
      </c>
    </row>
    <row r="10" spans="1:32" ht="20.100000000000001" customHeight="1" x14ac:dyDescent="0.2">
      <c r="A10" s="301">
        <v>7</v>
      </c>
      <c r="B10" s="302">
        <v>214.2</v>
      </c>
      <c r="C10" s="302">
        <v>142.19999999999999</v>
      </c>
      <c r="D10" s="302">
        <v>106.2</v>
      </c>
      <c r="E10" s="302">
        <v>106.2</v>
      </c>
      <c r="F10" s="302">
        <v>173.7</v>
      </c>
      <c r="G10" s="302"/>
      <c r="H10" s="302"/>
      <c r="I10" s="302"/>
      <c r="J10" s="302">
        <f t="shared" si="1"/>
        <v>742.5</v>
      </c>
      <c r="L10" s="301">
        <v>7</v>
      </c>
      <c r="M10" s="302">
        <v>229.95</v>
      </c>
      <c r="N10" s="302">
        <v>144.44999999999999</v>
      </c>
      <c r="O10" s="302">
        <v>106.2</v>
      </c>
      <c r="P10" s="302">
        <v>106.2</v>
      </c>
      <c r="Q10" s="302">
        <v>191.7</v>
      </c>
      <c r="R10" s="302"/>
      <c r="S10" s="302"/>
      <c r="T10" s="302"/>
      <c r="U10" s="302">
        <f t="shared" si="2"/>
        <v>778.5</v>
      </c>
      <c r="W10" s="301">
        <v>7</v>
      </c>
      <c r="X10" s="302">
        <f t="shared" si="3"/>
        <v>-15.75</v>
      </c>
      <c r="Y10" s="302">
        <f t="shared" si="4"/>
        <v>-2.25</v>
      </c>
      <c r="Z10" s="302">
        <f t="shared" si="5"/>
        <v>0</v>
      </c>
      <c r="AA10" s="302">
        <f t="shared" si="6"/>
        <v>0</v>
      </c>
      <c r="AB10" s="302">
        <f t="shared" si="7"/>
        <v>-18</v>
      </c>
      <c r="AC10" s="302">
        <f t="shared" si="8"/>
        <v>0</v>
      </c>
      <c r="AD10" s="302">
        <f t="shared" si="9"/>
        <v>0</v>
      </c>
      <c r="AE10" s="302">
        <f t="shared" si="10"/>
        <v>0</v>
      </c>
      <c r="AF10" s="302">
        <f t="shared" si="11"/>
        <v>-36</v>
      </c>
    </row>
    <row r="11" spans="1:32" ht="20.100000000000001" customHeight="1" x14ac:dyDescent="0.2">
      <c r="A11" s="301">
        <v>8</v>
      </c>
      <c r="B11" s="302">
        <v>49.9</v>
      </c>
      <c r="C11" s="302">
        <v>28.1</v>
      </c>
      <c r="D11" s="302">
        <v>82.4</v>
      </c>
      <c r="E11" s="302">
        <v>26.4</v>
      </c>
      <c r="F11" s="302">
        <v>68.2</v>
      </c>
      <c r="G11" s="302">
        <v>57</v>
      </c>
      <c r="H11" s="302"/>
      <c r="I11" s="302"/>
      <c r="J11" s="302">
        <f t="shared" si="1"/>
        <v>312</v>
      </c>
      <c r="L11" s="301">
        <v>8</v>
      </c>
      <c r="M11" s="302">
        <v>34.5</v>
      </c>
      <c r="N11" s="302">
        <v>23.9</v>
      </c>
      <c r="O11" s="302">
        <v>78</v>
      </c>
      <c r="P11" s="302">
        <v>23</v>
      </c>
      <c r="Q11" s="302">
        <v>52.6</v>
      </c>
      <c r="R11" s="302">
        <v>50</v>
      </c>
      <c r="S11" s="302"/>
      <c r="T11" s="302"/>
      <c r="U11" s="302">
        <f t="shared" si="2"/>
        <v>262</v>
      </c>
      <c r="W11" s="301">
        <v>8</v>
      </c>
      <c r="X11" s="302">
        <f t="shared" si="3"/>
        <v>15.399999999999999</v>
      </c>
      <c r="Y11" s="302">
        <f t="shared" si="4"/>
        <v>4.2000000000000028</v>
      </c>
      <c r="Z11" s="302">
        <f t="shared" si="5"/>
        <v>4.4000000000000057</v>
      </c>
      <c r="AA11" s="302">
        <f t="shared" si="6"/>
        <v>3.3999999999999986</v>
      </c>
      <c r="AB11" s="302">
        <f t="shared" si="7"/>
        <v>15.600000000000001</v>
      </c>
      <c r="AC11" s="302">
        <f t="shared" si="8"/>
        <v>7</v>
      </c>
      <c r="AD11" s="302">
        <f t="shared" si="9"/>
        <v>0</v>
      </c>
      <c r="AE11" s="302">
        <f t="shared" si="10"/>
        <v>0</v>
      </c>
      <c r="AF11" s="302">
        <f t="shared" si="11"/>
        <v>50.000000000000007</v>
      </c>
    </row>
    <row r="12" spans="1:32" ht="20.100000000000001" customHeight="1" x14ac:dyDescent="0.2">
      <c r="A12" s="303" t="s">
        <v>518</v>
      </c>
      <c r="B12" s="304">
        <f>SUM(B4:B11)</f>
        <v>2200</v>
      </c>
      <c r="C12" s="304">
        <f t="shared" ref="C12:J12" si="12">SUM(C4:C11)</f>
        <v>896.6674999999999</v>
      </c>
      <c r="D12" s="304">
        <f t="shared" si="12"/>
        <v>1264.5500000000002</v>
      </c>
      <c r="E12" s="304">
        <f t="shared" si="12"/>
        <v>953.46749999999997</v>
      </c>
      <c r="F12" s="304">
        <f t="shared" si="12"/>
        <v>1618.7650000000001</v>
      </c>
      <c r="G12" s="304">
        <f t="shared" si="12"/>
        <v>57</v>
      </c>
      <c r="H12" s="304">
        <f t="shared" si="12"/>
        <v>350.3</v>
      </c>
      <c r="I12" s="304">
        <f t="shared" si="12"/>
        <v>125.5</v>
      </c>
      <c r="J12" s="304">
        <f t="shared" si="12"/>
        <v>7466.25</v>
      </c>
      <c r="K12" s="219"/>
      <c r="L12" s="303" t="s">
        <v>518</v>
      </c>
      <c r="M12" s="304">
        <f>SUM(M4:M11)</f>
        <v>2200.7999999999997</v>
      </c>
      <c r="N12" s="304">
        <f t="shared" ref="N12:U12" si="13">SUM(N4:N11)</f>
        <v>906.86749999999995</v>
      </c>
      <c r="O12" s="304">
        <f t="shared" si="13"/>
        <v>1167.9000000000001</v>
      </c>
      <c r="P12" s="304">
        <f t="shared" si="13"/>
        <v>914.96749999999997</v>
      </c>
      <c r="Q12" s="304">
        <f t="shared" si="13"/>
        <v>1708.915</v>
      </c>
      <c r="R12" s="304">
        <f t="shared" si="13"/>
        <v>50</v>
      </c>
      <c r="S12" s="304">
        <f t="shared" si="13"/>
        <v>356.85</v>
      </c>
      <c r="T12" s="304">
        <f t="shared" si="13"/>
        <v>98.5</v>
      </c>
      <c r="U12" s="304">
        <f t="shared" si="13"/>
        <v>7404.7999999999993</v>
      </c>
      <c r="W12" s="303" t="s">
        <v>518</v>
      </c>
      <c r="X12" s="304">
        <f>SUM(X4:X11)</f>
        <v>-0.79999999999999005</v>
      </c>
      <c r="Y12" s="304">
        <f t="shared" ref="Y12:AF12" si="14">SUM(Y4:Y11)</f>
        <v>-10.200000000000003</v>
      </c>
      <c r="Z12" s="304">
        <f t="shared" si="14"/>
        <v>96.65</v>
      </c>
      <c r="AA12" s="304">
        <f t="shared" si="14"/>
        <v>38.499999999999993</v>
      </c>
      <c r="AB12" s="304">
        <f t="shared" si="14"/>
        <v>-90.15</v>
      </c>
      <c r="AC12" s="304">
        <f t="shared" si="14"/>
        <v>7</v>
      </c>
      <c r="AD12" s="304">
        <f t="shared" si="14"/>
        <v>-6.5499999999999972</v>
      </c>
      <c r="AE12" s="304">
        <f t="shared" si="14"/>
        <v>27</v>
      </c>
      <c r="AF12" s="304">
        <f t="shared" si="14"/>
        <v>61.45000000000001</v>
      </c>
    </row>
    <row r="13" spans="1:32" x14ac:dyDescent="0.2">
      <c r="I13" s="217" t="s">
        <v>799</v>
      </c>
      <c r="J13" s="219">
        <f>J12-7444.4</f>
        <v>21.850000000000364</v>
      </c>
    </row>
    <row r="14" spans="1:32" ht="15.75" x14ac:dyDescent="0.25">
      <c r="A14" s="268" t="s">
        <v>746</v>
      </c>
      <c r="L14" s="268" t="s">
        <v>656</v>
      </c>
      <c r="W14" s="268" t="s">
        <v>584</v>
      </c>
      <c r="X14" s="308">
        <v>192.6</v>
      </c>
      <c r="Y14" s="217" t="s">
        <v>816</v>
      </c>
      <c r="Z14" s="217">
        <v>192.6</v>
      </c>
    </row>
    <row r="15" spans="1:32" ht="18" customHeight="1" x14ac:dyDescent="0.2">
      <c r="A15" s="305" t="s">
        <v>562</v>
      </c>
      <c r="B15" s="306" t="s">
        <v>9</v>
      </c>
      <c r="C15" s="306" t="s">
        <v>75</v>
      </c>
      <c r="D15" s="306" t="s">
        <v>34</v>
      </c>
      <c r="E15" s="306" t="s">
        <v>80</v>
      </c>
      <c r="F15" s="306" t="s">
        <v>3</v>
      </c>
      <c r="G15" s="306" t="s">
        <v>24</v>
      </c>
      <c r="H15" s="306" t="s">
        <v>70</v>
      </c>
      <c r="I15" s="306" t="s">
        <v>587</v>
      </c>
      <c r="J15" s="306" t="s">
        <v>518</v>
      </c>
      <c r="L15" s="305" t="s">
        <v>562</v>
      </c>
      <c r="M15" s="306" t="s">
        <v>9</v>
      </c>
      <c r="N15" s="306" t="s">
        <v>75</v>
      </c>
      <c r="O15" s="306" t="s">
        <v>34</v>
      </c>
      <c r="P15" s="306" t="s">
        <v>80</v>
      </c>
      <c r="Q15" s="306" t="s">
        <v>3</v>
      </c>
      <c r="R15" s="306" t="s">
        <v>24</v>
      </c>
      <c r="S15" s="306" t="s">
        <v>70</v>
      </c>
      <c r="T15" s="306" t="s">
        <v>587</v>
      </c>
      <c r="U15" s="306" t="s">
        <v>518</v>
      </c>
      <c r="W15" s="305" t="s">
        <v>562</v>
      </c>
      <c r="X15" s="306" t="s">
        <v>9</v>
      </c>
      <c r="Y15" s="306" t="s">
        <v>75</v>
      </c>
      <c r="Z15" s="306" t="s">
        <v>34</v>
      </c>
      <c r="AA15" s="306" t="s">
        <v>80</v>
      </c>
      <c r="AB15" s="306" t="s">
        <v>3</v>
      </c>
      <c r="AC15" s="306" t="s">
        <v>24</v>
      </c>
      <c r="AD15" s="306" t="s">
        <v>70</v>
      </c>
      <c r="AE15" s="306" t="s">
        <v>587</v>
      </c>
      <c r="AF15" s="306" t="s">
        <v>518</v>
      </c>
    </row>
    <row r="16" spans="1:32" ht="18" customHeight="1" x14ac:dyDescent="0.2">
      <c r="A16" s="307">
        <v>340</v>
      </c>
      <c r="B16" s="416"/>
      <c r="C16" s="417"/>
      <c r="D16" s="417"/>
      <c r="E16" s="417"/>
      <c r="F16" s="418"/>
      <c r="G16" s="418"/>
      <c r="H16" s="417"/>
      <c r="I16" s="418"/>
      <c r="J16" s="355">
        <f>SUM(B16:I16)</f>
        <v>0</v>
      </c>
      <c r="L16" s="307">
        <v>340</v>
      </c>
      <c r="M16" s="308">
        <f>215.0998-22.5</f>
        <v>192.59979999999999</v>
      </c>
      <c r="N16" s="309">
        <v>1.7999000000000001</v>
      </c>
      <c r="O16" s="309">
        <v>1.7998000000000001</v>
      </c>
      <c r="P16" s="309">
        <v>1.7999000000000001</v>
      </c>
      <c r="Q16" s="308">
        <v>2.1998000000000002</v>
      </c>
      <c r="R16" s="308">
        <v>3</v>
      </c>
      <c r="S16" s="309"/>
      <c r="T16" s="308">
        <v>10.5</v>
      </c>
      <c r="U16" s="308">
        <f>SUM(M16:T16)</f>
        <v>213.69920000000002</v>
      </c>
      <c r="W16" s="307">
        <v>340</v>
      </c>
      <c r="X16" s="308">
        <f>B16-M16+X14</f>
        <v>2.0000000000663931E-4</v>
      </c>
      <c r="Y16" s="308">
        <f t="shared" ref="Y16:AE16" si="15">C16-N16</f>
        <v>-1.7999000000000001</v>
      </c>
      <c r="Z16" s="308">
        <f t="shared" si="15"/>
        <v>-1.7998000000000001</v>
      </c>
      <c r="AA16" s="308">
        <f t="shared" si="15"/>
        <v>-1.7999000000000001</v>
      </c>
      <c r="AB16" s="308">
        <f t="shared" si="15"/>
        <v>-2.1998000000000002</v>
      </c>
      <c r="AC16" s="308">
        <f t="shared" si="15"/>
        <v>-3</v>
      </c>
      <c r="AD16" s="308">
        <f t="shared" si="15"/>
        <v>0</v>
      </c>
      <c r="AE16" s="308">
        <f t="shared" si="15"/>
        <v>-10.5</v>
      </c>
      <c r="AF16" s="308">
        <f>SUM(X16:AE16)</f>
        <v>-21.099199999999996</v>
      </c>
    </row>
    <row r="17" spans="1:32" ht="18" customHeight="1" x14ac:dyDescent="0.2">
      <c r="A17" s="307">
        <v>701</v>
      </c>
      <c r="B17" s="309"/>
      <c r="C17" s="309"/>
      <c r="D17" s="308">
        <v>345.78</v>
      </c>
      <c r="E17" s="309"/>
      <c r="F17" s="309"/>
      <c r="G17" s="308">
        <v>4</v>
      </c>
      <c r="H17" s="308">
        <v>18</v>
      </c>
      <c r="I17" s="308">
        <v>13.5</v>
      </c>
      <c r="J17" s="355">
        <f t="shared" ref="J17:J32" si="16">SUM(B17:I17)</f>
        <v>381.28</v>
      </c>
      <c r="L17" s="307">
        <v>701</v>
      </c>
      <c r="M17" s="309"/>
      <c r="N17" s="309"/>
      <c r="O17" s="308">
        <v>285.36</v>
      </c>
      <c r="P17" s="309"/>
      <c r="Q17" s="309"/>
      <c r="R17" s="308">
        <v>4</v>
      </c>
      <c r="S17" s="308">
        <v>18</v>
      </c>
      <c r="T17" s="308">
        <v>11.25</v>
      </c>
      <c r="U17" s="308">
        <f t="shared" ref="U17:U32" si="17">SUM(M17:T17)</f>
        <v>318.61</v>
      </c>
      <c r="W17" s="307">
        <v>701</v>
      </c>
      <c r="X17" s="308">
        <f t="shared" ref="X17:X32" si="18">B17-M17</f>
        <v>0</v>
      </c>
      <c r="Y17" s="308">
        <f t="shared" ref="Y17:Y32" si="19">C17-N17</f>
        <v>0</v>
      </c>
      <c r="Z17" s="308">
        <f t="shared" ref="Z17:Z32" si="20">D17-O17</f>
        <v>60.419999999999959</v>
      </c>
      <c r="AA17" s="308">
        <f t="shared" ref="AA17:AA32" si="21">E17-P17</f>
        <v>0</v>
      </c>
      <c r="AB17" s="308">
        <f t="shared" ref="AB17:AB32" si="22">F17-Q17</f>
        <v>0</v>
      </c>
      <c r="AC17" s="308">
        <f t="shared" ref="AC17:AC32" si="23">G17-R17</f>
        <v>0</v>
      </c>
      <c r="AD17" s="308">
        <f t="shared" ref="AD17:AD32" si="24">H17-S17</f>
        <v>0</v>
      </c>
      <c r="AE17" s="308">
        <f t="shared" ref="AE17:AE32" si="25">I17-T17</f>
        <v>2.25</v>
      </c>
      <c r="AF17" s="308">
        <f t="shared" ref="AF17:AF32" si="26">SUM(X17:AE17)</f>
        <v>62.669999999999959</v>
      </c>
    </row>
    <row r="18" spans="1:32" ht="18" customHeight="1" x14ac:dyDescent="0.25">
      <c r="A18" s="307">
        <v>702</v>
      </c>
      <c r="B18" s="308">
        <v>256.08999999999997</v>
      </c>
      <c r="C18" s="308">
        <v>36.72</v>
      </c>
      <c r="D18" s="309"/>
      <c r="E18" s="308">
        <v>36.72</v>
      </c>
      <c r="F18" s="357">
        <v>212.69</v>
      </c>
      <c r="G18" s="309">
        <v>15.9976</v>
      </c>
      <c r="H18" s="309"/>
      <c r="I18" s="308">
        <v>4.9000000000000004</v>
      </c>
      <c r="J18" s="355">
        <f t="shared" si="16"/>
        <v>563.11760000000004</v>
      </c>
      <c r="L18" s="307">
        <v>702</v>
      </c>
      <c r="M18" s="308">
        <v>271.48</v>
      </c>
      <c r="N18" s="308">
        <v>36.72</v>
      </c>
      <c r="O18" s="309"/>
      <c r="P18" s="308">
        <v>36.72</v>
      </c>
      <c r="Q18" s="357">
        <v>239.42</v>
      </c>
      <c r="R18" s="309">
        <v>13</v>
      </c>
      <c r="S18" s="309"/>
      <c r="T18" s="308">
        <v>4.1500000000000004</v>
      </c>
      <c r="U18" s="308">
        <f t="shared" si="17"/>
        <v>601.49</v>
      </c>
      <c r="W18" s="307">
        <v>702</v>
      </c>
      <c r="X18" s="308">
        <f t="shared" si="18"/>
        <v>-15.390000000000043</v>
      </c>
      <c r="Y18" s="308">
        <f t="shared" si="19"/>
        <v>0</v>
      </c>
      <c r="Z18" s="308">
        <f t="shared" si="20"/>
        <v>0</v>
      </c>
      <c r="AA18" s="308">
        <f t="shared" si="21"/>
        <v>0</v>
      </c>
      <c r="AB18" s="308">
        <f t="shared" si="22"/>
        <v>-26.72999999999999</v>
      </c>
      <c r="AC18" s="308">
        <f t="shared" si="23"/>
        <v>2.9976000000000003</v>
      </c>
      <c r="AD18" s="308">
        <f t="shared" si="24"/>
        <v>0</v>
      </c>
      <c r="AE18" s="308">
        <f t="shared" si="25"/>
        <v>0.75</v>
      </c>
      <c r="AF18" s="308">
        <f t="shared" si="26"/>
        <v>-38.372400000000034</v>
      </c>
    </row>
    <row r="19" spans="1:32" ht="18" customHeight="1" x14ac:dyDescent="0.2">
      <c r="A19" s="307">
        <v>707</v>
      </c>
      <c r="B19" s="308">
        <v>18.920000000000002</v>
      </c>
      <c r="C19" s="308">
        <v>56.25</v>
      </c>
      <c r="D19" s="308">
        <v>0.4</v>
      </c>
      <c r="E19" s="308">
        <v>243.39</v>
      </c>
      <c r="F19" s="308">
        <v>58.62</v>
      </c>
      <c r="G19" s="308">
        <v>9.0008999999999997</v>
      </c>
      <c r="H19" s="308">
        <v>103.25</v>
      </c>
      <c r="I19" s="308"/>
      <c r="J19" s="355">
        <f t="shared" si="16"/>
        <v>489.83089999999999</v>
      </c>
      <c r="L19" s="307">
        <v>707</v>
      </c>
      <c r="M19" s="308">
        <f>0.44+22.5</f>
        <v>22.94</v>
      </c>
      <c r="N19" s="308">
        <v>56.25</v>
      </c>
      <c r="O19" s="308">
        <v>0.2</v>
      </c>
      <c r="P19" s="308">
        <v>228.53</v>
      </c>
      <c r="Q19" s="308">
        <v>69.790000000000006</v>
      </c>
      <c r="R19" s="308">
        <v>9</v>
      </c>
      <c r="S19" s="308">
        <v>103.25</v>
      </c>
      <c r="T19" s="308"/>
      <c r="U19" s="308">
        <f t="shared" si="17"/>
        <v>489.96000000000004</v>
      </c>
      <c r="W19" s="307">
        <v>707</v>
      </c>
      <c r="X19" s="308">
        <f t="shared" si="18"/>
        <v>-4.0199999999999996</v>
      </c>
      <c r="Y19" s="308">
        <f t="shared" si="19"/>
        <v>0</v>
      </c>
      <c r="Z19" s="308">
        <f t="shared" si="20"/>
        <v>0.2</v>
      </c>
      <c r="AA19" s="308">
        <f t="shared" si="21"/>
        <v>14.859999999999985</v>
      </c>
      <c r="AB19" s="308">
        <f t="shared" si="22"/>
        <v>-11.170000000000009</v>
      </c>
      <c r="AC19" s="308">
        <f t="shared" si="23"/>
        <v>8.9999999999967883E-4</v>
      </c>
      <c r="AD19" s="308">
        <f t="shared" si="24"/>
        <v>0</v>
      </c>
      <c r="AE19" s="308">
        <f t="shared" si="25"/>
        <v>0</v>
      </c>
      <c r="AF19" s="308">
        <f t="shared" si="26"/>
        <v>-0.1291000000000242</v>
      </c>
    </row>
    <row r="20" spans="1:32" ht="18" customHeight="1" x14ac:dyDescent="0.2">
      <c r="A20" s="307">
        <v>709</v>
      </c>
      <c r="B20" s="308">
        <v>83.5458</v>
      </c>
      <c r="C20" s="308">
        <v>372.08080000000001</v>
      </c>
      <c r="D20" s="309">
        <v>3.6002000000000001</v>
      </c>
      <c r="E20" s="308">
        <v>61.900799999999997</v>
      </c>
      <c r="F20" s="308">
        <v>73.813299999999998</v>
      </c>
      <c r="G20" s="309"/>
      <c r="H20" s="308">
        <v>31.43</v>
      </c>
      <c r="I20" s="309"/>
      <c r="J20" s="355">
        <f t="shared" si="16"/>
        <v>626.37089999999989</v>
      </c>
      <c r="L20" s="307">
        <v>709</v>
      </c>
      <c r="M20" s="308">
        <v>92.69</v>
      </c>
      <c r="N20" s="308">
        <v>382.75</v>
      </c>
      <c r="O20" s="309"/>
      <c r="P20" s="308">
        <v>67.94</v>
      </c>
      <c r="Q20" s="308">
        <v>78.900000000000006</v>
      </c>
      <c r="R20" s="309"/>
      <c r="S20" s="308">
        <v>38.06</v>
      </c>
      <c r="T20" s="309"/>
      <c r="U20" s="308">
        <f t="shared" si="17"/>
        <v>660.33999999999992</v>
      </c>
      <c r="W20" s="307">
        <v>709</v>
      </c>
      <c r="X20" s="308">
        <f t="shared" si="18"/>
        <v>-9.1441999999999979</v>
      </c>
      <c r="Y20" s="308">
        <f t="shared" si="19"/>
        <v>-10.669199999999989</v>
      </c>
      <c r="Z20" s="308">
        <f t="shared" si="20"/>
        <v>3.6002000000000001</v>
      </c>
      <c r="AA20" s="308">
        <f t="shared" si="21"/>
        <v>-6.039200000000001</v>
      </c>
      <c r="AB20" s="308">
        <f t="shared" si="22"/>
        <v>-5.0867000000000075</v>
      </c>
      <c r="AC20" s="308">
        <f t="shared" si="23"/>
        <v>0</v>
      </c>
      <c r="AD20" s="308">
        <f t="shared" si="24"/>
        <v>-6.6300000000000026</v>
      </c>
      <c r="AE20" s="308">
        <f t="shared" si="25"/>
        <v>0</v>
      </c>
      <c r="AF20" s="308">
        <f t="shared" si="26"/>
        <v>-33.969099999999997</v>
      </c>
    </row>
    <row r="21" spans="1:32" ht="18" customHeight="1" x14ac:dyDescent="0.2">
      <c r="A21" s="307">
        <v>710</v>
      </c>
      <c r="B21" s="308">
        <v>86.043999999999997</v>
      </c>
      <c r="C21" s="308">
        <v>45.075499999999998</v>
      </c>
      <c r="D21" s="308">
        <v>2.7</v>
      </c>
      <c r="E21" s="308">
        <v>225.31549999999999</v>
      </c>
      <c r="F21" s="308">
        <v>64.342500000000001</v>
      </c>
      <c r="G21" s="309"/>
      <c r="H21" s="308">
        <v>119</v>
      </c>
      <c r="I21" s="308"/>
      <c r="J21" s="355">
        <f t="shared" si="16"/>
        <v>542.47749999999996</v>
      </c>
      <c r="L21" s="307">
        <v>710</v>
      </c>
      <c r="M21" s="308">
        <v>76.563999999999993</v>
      </c>
      <c r="N21" s="308">
        <v>52.875500000000002</v>
      </c>
      <c r="O21" s="308">
        <v>2.7</v>
      </c>
      <c r="P21" s="308">
        <v>214.9555</v>
      </c>
      <c r="Q21" s="308">
        <v>63.8568</v>
      </c>
      <c r="R21" s="309"/>
      <c r="S21" s="308">
        <v>119</v>
      </c>
      <c r="T21" s="308"/>
      <c r="U21" s="308">
        <f t="shared" si="17"/>
        <v>529.95180000000005</v>
      </c>
      <c r="W21" s="307">
        <v>710</v>
      </c>
      <c r="X21" s="308">
        <f t="shared" si="18"/>
        <v>9.480000000000004</v>
      </c>
      <c r="Y21" s="308">
        <f t="shared" si="19"/>
        <v>-7.8000000000000043</v>
      </c>
      <c r="Z21" s="308">
        <f t="shared" si="20"/>
        <v>0</v>
      </c>
      <c r="AA21" s="308">
        <f t="shared" si="21"/>
        <v>10.359999999999985</v>
      </c>
      <c r="AB21" s="308">
        <f t="shared" si="22"/>
        <v>0.48570000000000135</v>
      </c>
      <c r="AC21" s="308">
        <f t="shared" si="23"/>
        <v>0</v>
      </c>
      <c r="AD21" s="308">
        <f t="shared" si="24"/>
        <v>0</v>
      </c>
      <c r="AE21" s="308">
        <f t="shared" si="25"/>
        <v>0</v>
      </c>
      <c r="AF21" s="308">
        <f t="shared" si="26"/>
        <v>12.525699999999986</v>
      </c>
    </row>
    <row r="22" spans="1:32" ht="18" customHeight="1" x14ac:dyDescent="0.2">
      <c r="A22" s="307">
        <v>712</v>
      </c>
      <c r="B22" s="308">
        <v>201.95</v>
      </c>
      <c r="C22" s="308">
        <v>16.3125</v>
      </c>
      <c r="D22" s="309"/>
      <c r="E22" s="308">
        <v>16.3125</v>
      </c>
      <c r="F22" s="308">
        <v>215.07499999999999</v>
      </c>
      <c r="G22" s="308"/>
      <c r="H22" s="308">
        <v>31.9</v>
      </c>
      <c r="I22" s="309"/>
      <c r="J22" s="355">
        <f t="shared" si="16"/>
        <v>481.54999999999995</v>
      </c>
      <c r="L22" s="307">
        <v>712</v>
      </c>
      <c r="M22" s="308">
        <v>181.75</v>
      </c>
      <c r="N22" s="308">
        <v>16.3125</v>
      </c>
      <c r="O22" s="309"/>
      <c r="P22" s="308">
        <v>16.3125</v>
      </c>
      <c r="Q22" s="308">
        <v>217.92500000000001</v>
      </c>
      <c r="R22" s="308"/>
      <c r="S22" s="308">
        <v>31.9</v>
      </c>
      <c r="T22" s="309"/>
      <c r="U22" s="308">
        <f t="shared" si="17"/>
        <v>464.2</v>
      </c>
      <c r="W22" s="307">
        <v>712</v>
      </c>
      <c r="X22" s="308">
        <f t="shared" si="18"/>
        <v>20.199999999999989</v>
      </c>
      <c r="Y22" s="308">
        <f t="shared" si="19"/>
        <v>0</v>
      </c>
      <c r="Z22" s="308">
        <f t="shared" si="20"/>
        <v>0</v>
      </c>
      <c r="AA22" s="308">
        <f t="shared" si="21"/>
        <v>0</v>
      </c>
      <c r="AB22" s="308">
        <f t="shared" si="22"/>
        <v>-2.8500000000000227</v>
      </c>
      <c r="AC22" s="308">
        <f t="shared" si="23"/>
        <v>0</v>
      </c>
      <c r="AD22" s="308">
        <f t="shared" si="24"/>
        <v>0</v>
      </c>
      <c r="AE22" s="308">
        <f t="shared" si="25"/>
        <v>0</v>
      </c>
      <c r="AF22" s="308">
        <f t="shared" si="26"/>
        <v>17.349999999999966</v>
      </c>
    </row>
    <row r="23" spans="1:32" ht="18" customHeight="1" x14ac:dyDescent="0.2">
      <c r="A23" s="307">
        <v>713</v>
      </c>
      <c r="B23" s="308">
        <v>106.25449999999999</v>
      </c>
      <c r="C23" s="308">
        <v>46.0715</v>
      </c>
      <c r="D23" s="308"/>
      <c r="E23" s="308">
        <v>46.0715</v>
      </c>
      <c r="F23" s="308">
        <v>62.847499999999997</v>
      </c>
      <c r="G23" s="309">
        <v>4</v>
      </c>
      <c r="H23" s="309"/>
      <c r="I23" s="309"/>
      <c r="J23" s="355">
        <f t="shared" si="16"/>
        <v>265.245</v>
      </c>
      <c r="L23" s="307">
        <v>713</v>
      </c>
      <c r="M23" s="308">
        <v>106.25449999999999</v>
      </c>
      <c r="N23" s="308">
        <v>37.071399999999997</v>
      </c>
      <c r="O23" s="308"/>
      <c r="P23" s="308">
        <v>37.071399999999997</v>
      </c>
      <c r="Q23" s="308">
        <v>53.3489</v>
      </c>
      <c r="R23" s="309">
        <v>3</v>
      </c>
      <c r="S23" s="309"/>
      <c r="T23" s="309"/>
      <c r="U23" s="308">
        <f t="shared" si="17"/>
        <v>236.74619999999999</v>
      </c>
      <c r="W23" s="307">
        <v>713</v>
      </c>
      <c r="X23" s="308">
        <f t="shared" si="18"/>
        <v>0</v>
      </c>
      <c r="Y23" s="308">
        <f t="shared" si="19"/>
        <v>9.0001000000000033</v>
      </c>
      <c r="Z23" s="308">
        <f t="shared" si="20"/>
        <v>0</v>
      </c>
      <c r="AA23" s="308">
        <f t="shared" si="21"/>
        <v>9.0001000000000033</v>
      </c>
      <c r="AB23" s="308">
        <f t="shared" si="22"/>
        <v>9.4985999999999962</v>
      </c>
      <c r="AC23" s="308">
        <f t="shared" si="23"/>
        <v>1</v>
      </c>
      <c r="AD23" s="308">
        <f t="shared" si="24"/>
        <v>0</v>
      </c>
      <c r="AE23" s="308">
        <f t="shared" si="25"/>
        <v>0</v>
      </c>
      <c r="AF23" s="308">
        <f t="shared" si="26"/>
        <v>28.498800000000003</v>
      </c>
    </row>
    <row r="24" spans="1:32" ht="18" customHeight="1" x14ac:dyDescent="0.2">
      <c r="A24" s="307">
        <v>717</v>
      </c>
      <c r="B24" s="308">
        <v>696.45</v>
      </c>
      <c r="C24" s="308">
        <v>48.6</v>
      </c>
      <c r="D24" s="309"/>
      <c r="E24" s="308">
        <v>48.6</v>
      </c>
      <c r="F24" s="308">
        <v>157.84</v>
      </c>
      <c r="G24" s="308">
        <v>3</v>
      </c>
      <c r="H24" s="309"/>
      <c r="I24" s="308">
        <v>61.95</v>
      </c>
      <c r="J24" s="355">
        <f t="shared" si="16"/>
        <v>1016.4400000000002</v>
      </c>
      <c r="L24" s="307">
        <v>717</v>
      </c>
      <c r="M24" s="308">
        <v>498.4</v>
      </c>
      <c r="N24" s="308">
        <v>44.1</v>
      </c>
      <c r="O24" s="309"/>
      <c r="P24" s="308">
        <v>44.1</v>
      </c>
      <c r="Q24" s="308">
        <v>157.47999999999999</v>
      </c>
      <c r="R24" s="308"/>
      <c r="S24" s="309"/>
      <c r="T24" s="308">
        <v>40.950000000000003</v>
      </c>
      <c r="U24" s="308">
        <f t="shared" si="17"/>
        <v>785.03000000000009</v>
      </c>
      <c r="W24" s="307">
        <v>717</v>
      </c>
      <c r="X24" s="308">
        <f>B24-M24-X14</f>
        <v>5.4500000000000739</v>
      </c>
      <c r="Y24" s="308">
        <f t="shared" si="19"/>
        <v>4.5</v>
      </c>
      <c r="Z24" s="308">
        <f t="shared" si="20"/>
        <v>0</v>
      </c>
      <c r="AA24" s="308">
        <f t="shared" si="21"/>
        <v>4.5</v>
      </c>
      <c r="AB24" s="308">
        <f t="shared" si="22"/>
        <v>0.36000000000001364</v>
      </c>
      <c r="AC24" s="308">
        <f t="shared" si="23"/>
        <v>3</v>
      </c>
      <c r="AD24" s="308">
        <f t="shared" si="24"/>
        <v>0</v>
      </c>
      <c r="AE24" s="308">
        <f t="shared" si="25"/>
        <v>21</v>
      </c>
      <c r="AF24" s="308">
        <f t="shared" si="26"/>
        <v>38.810000000000088</v>
      </c>
    </row>
    <row r="25" spans="1:32" ht="18" customHeight="1" x14ac:dyDescent="0.2">
      <c r="A25" s="307">
        <v>723</v>
      </c>
      <c r="B25" s="308">
        <v>74.97</v>
      </c>
      <c r="C25" s="308">
        <v>33.03</v>
      </c>
      <c r="D25" s="308">
        <v>452.92</v>
      </c>
      <c r="E25" s="308">
        <v>33.03</v>
      </c>
      <c r="F25" s="308">
        <v>47.97</v>
      </c>
      <c r="G25" s="308"/>
      <c r="H25" s="309"/>
      <c r="I25" s="309"/>
      <c r="J25" s="355">
        <f t="shared" si="16"/>
        <v>641.92000000000007</v>
      </c>
      <c r="L25" s="307">
        <v>723</v>
      </c>
      <c r="M25" s="308">
        <v>74.97</v>
      </c>
      <c r="N25" s="308">
        <v>33.03</v>
      </c>
      <c r="O25" s="308">
        <v>437.94</v>
      </c>
      <c r="P25" s="308">
        <v>24.03</v>
      </c>
      <c r="Q25" s="308">
        <v>56.97</v>
      </c>
      <c r="R25" s="308"/>
      <c r="S25" s="309"/>
      <c r="T25" s="309"/>
      <c r="U25" s="308">
        <f t="shared" si="17"/>
        <v>626.94000000000005</v>
      </c>
      <c r="W25" s="307">
        <v>723</v>
      </c>
      <c r="X25" s="308">
        <f t="shared" si="18"/>
        <v>0</v>
      </c>
      <c r="Y25" s="308">
        <f t="shared" si="19"/>
        <v>0</v>
      </c>
      <c r="Z25" s="308">
        <f t="shared" si="20"/>
        <v>14.980000000000018</v>
      </c>
      <c r="AA25" s="308">
        <f t="shared" si="21"/>
        <v>9</v>
      </c>
      <c r="AB25" s="308">
        <f t="shared" si="22"/>
        <v>-9</v>
      </c>
      <c r="AC25" s="308">
        <f t="shared" si="23"/>
        <v>0</v>
      </c>
      <c r="AD25" s="308">
        <f t="shared" si="24"/>
        <v>0</v>
      </c>
      <c r="AE25" s="308">
        <f t="shared" si="25"/>
        <v>0</v>
      </c>
      <c r="AF25" s="308">
        <f t="shared" si="26"/>
        <v>14.980000000000018</v>
      </c>
    </row>
    <row r="26" spans="1:32" ht="18" customHeight="1" x14ac:dyDescent="0.2">
      <c r="A26" s="307">
        <v>729</v>
      </c>
      <c r="B26" s="308">
        <v>21.224</v>
      </c>
      <c r="C26" s="308">
        <v>33.450499999999998</v>
      </c>
      <c r="D26" s="308">
        <v>2.7</v>
      </c>
      <c r="E26" s="308">
        <v>33.450499999999998</v>
      </c>
      <c r="F26" s="308">
        <v>198.98249999999999</v>
      </c>
      <c r="G26" s="308">
        <v>3.0009000000000001</v>
      </c>
      <c r="H26" s="309"/>
      <c r="I26" s="308">
        <v>5.3</v>
      </c>
      <c r="J26" s="355">
        <f t="shared" si="16"/>
        <v>298.10840000000002</v>
      </c>
      <c r="L26" s="307">
        <v>729</v>
      </c>
      <c r="M26" s="308">
        <v>23.024000000000001</v>
      </c>
      <c r="N26" s="308">
        <v>33.450499999999998</v>
      </c>
      <c r="O26" s="308">
        <v>2.7</v>
      </c>
      <c r="P26" s="308">
        <v>33.450499999999998</v>
      </c>
      <c r="Q26" s="308">
        <v>204.48679999999999</v>
      </c>
      <c r="R26" s="308">
        <v>3</v>
      </c>
      <c r="S26" s="309"/>
      <c r="T26" s="308">
        <v>4.55</v>
      </c>
      <c r="U26" s="308">
        <f t="shared" si="17"/>
        <v>304.66180000000003</v>
      </c>
      <c r="W26" s="307">
        <v>729</v>
      </c>
      <c r="X26" s="308">
        <f t="shared" si="18"/>
        <v>-1.8000000000000007</v>
      </c>
      <c r="Y26" s="308">
        <f t="shared" si="19"/>
        <v>0</v>
      </c>
      <c r="Z26" s="308">
        <f t="shared" si="20"/>
        <v>0</v>
      </c>
      <c r="AA26" s="308">
        <f t="shared" si="21"/>
        <v>0</v>
      </c>
      <c r="AB26" s="308">
        <f t="shared" si="22"/>
        <v>-5.5043000000000006</v>
      </c>
      <c r="AC26" s="308">
        <f t="shared" si="23"/>
        <v>9.0000000000012292E-4</v>
      </c>
      <c r="AD26" s="308">
        <f t="shared" si="24"/>
        <v>0</v>
      </c>
      <c r="AE26" s="308">
        <f t="shared" si="25"/>
        <v>0.75</v>
      </c>
      <c r="AF26" s="308">
        <f t="shared" si="26"/>
        <v>-6.5534000000000017</v>
      </c>
    </row>
    <row r="27" spans="1:32" ht="18" customHeight="1" x14ac:dyDescent="0.2">
      <c r="A27" s="307">
        <v>732</v>
      </c>
      <c r="B27" s="308">
        <v>149.03</v>
      </c>
      <c r="C27" s="308">
        <v>30.6</v>
      </c>
      <c r="D27" s="308">
        <v>60.75</v>
      </c>
      <c r="E27" s="308">
        <v>30.6</v>
      </c>
      <c r="F27" s="308">
        <v>55.72</v>
      </c>
      <c r="G27" s="308">
        <v>3</v>
      </c>
      <c r="H27" s="308"/>
      <c r="I27" s="309"/>
      <c r="J27" s="355">
        <f t="shared" si="16"/>
        <v>329.70000000000005</v>
      </c>
      <c r="L27" s="307">
        <v>732</v>
      </c>
      <c r="M27" s="308">
        <v>152.56</v>
      </c>
      <c r="N27" s="308">
        <v>24.975000000000001</v>
      </c>
      <c r="O27" s="308">
        <v>60.75</v>
      </c>
      <c r="P27" s="308">
        <v>24.975000000000001</v>
      </c>
      <c r="Q27" s="308">
        <v>61.59</v>
      </c>
      <c r="R27" s="308">
        <v>3</v>
      </c>
      <c r="S27" s="308"/>
      <c r="T27" s="309"/>
      <c r="U27" s="308">
        <f t="shared" si="17"/>
        <v>327.85</v>
      </c>
      <c r="W27" s="307">
        <v>732</v>
      </c>
      <c r="X27" s="308">
        <f t="shared" si="18"/>
        <v>-3.5300000000000011</v>
      </c>
      <c r="Y27" s="308">
        <f t="shared" si="19"/>
        <v>5.625</v>
      </c>
      <c r="Z27" s="308">
        <f t="shared" si="20"/>
        <v>0</v>
      </c>
      <c r="AA27" s="308">
        <f t="shared" si="21"/>
        <v>5.625</v>
      </c>
      <c r="AB27" s="308">
        <f t="shared" si="22"/>
        <v>-5.8700000000000045</v>
      </c>
      <c r="AC27" s="308">
        <f t="shared" si="23"/>
        <v>0</v>
      </c>
      <c r="AD27" s="308">
        <f t="shared" si="24"/>
        <v>0</v>
      </c>
      <c r="AE27" s="308">
        <f t="shared" si="25"/>
        <v>0</v>
      </c>
      <c r="AF27" s="308">
        <f t="shared" si="26"/>
        <v>1.8499999999999943</v>
      </c>
    </row>
    <row r="28" spans="1:32" ht="18" customHeight="1" x14ac:dyDescent="0.2">
      <c r="A28" s="307">
        <v>737</v>
      </c>
      <c r="B28" s="308">
        <v>117.4</v>
      </c>
      <c r="C28" s="308"/>
      <c r="D28" s="309"/>
      <c r="E28" s="309"/>
      <c r="F28" s="308">
        <v>182.4</v>
      </c>
      <c r="G28" s="309"/>
      <c r="H28" s="309"/>
      <c r="I28" s="309"/>
      <c r="J28" s="355">
        <f t="shared" si="16"/>
        <v>299.8</v>
      </c>
      <c r="L28" s="307">
        <v>737</v>
      </c>
      <c r="M28" s="308">
        <v>112.7</v>
      </c>
      <c r="N28" s="308"/>
      <c r="O28" s="309"/>
      <c r="P28" s="309"/>
      <c r="Q28" s="308">
        <v>202.2</v>
      </c>
      <c r="R28" s="309">
        <v>3</v>
      </c>
      <c r="S28" s="309"/>
      <c r="T28" s="309"/>
      <c r="U28" s="308">
        <f t="shared" si="17"/>
        <v>317.89999999999998</v>
      </c>
      <c r="W28" s="307">
        <v>737</v>
      </c>
      <c r="X28" s="308">
        <f t="shared" si="18"/>
        <v>4.7000000000000028</v>
      </c>
      <c r="Y28" s="308">
        <f t="shared" si="19"/>
        <v>0</v>
      </c>
      <c r="Z28" s="308">
        <f t="shared" si="20"/>
        <v>0</v>
      </c>
      <c r="AA28" s="308">
        <f t="shared" si="21"/>
        <v>0</v>
      </c>
      <c r="AB28" s="308">
        <f t="shared" si="22"/>
        <v>-19.799999999999983</v>
      </c>
      <c r="AC28" s="308">
        <f t="shared" si="23"/>
        <v>-3</v>
      </c>
      <c r="AD28" s="308">
        <f t="shared" si="24"/>
        <v>0</v>
      </c>
      <c r="AE28" s="308">
        <f t="shared" si="25"/>
        <v>0</v>
      </c>
      <c r="AF28" s="308">
        <f t="shared" si="26"/>
        <v>-18.09999999999998</v>
      </c>
    </row>
    <row r="29" spans="1:32" ht="18" customHeight="1" x14ac:dyDescent="0.2">
      <c r="A29" s="307">
        <v>744</v>
      </c>
      <c r="B29" s="308">
        <v>49.936700000000002</v>
      </c>
      <c r="C29" s="308">
        <v>11.941700000000001</v>
      </c>
      <c r="D29" s="308">
        <v>133.7998</v>
      </c>
      <c r="E29" s="308">
        <v>11.941700000000001</v>
      </c>
      <c r="F29" s="308">
        <v>15.299200000000001</v>
      </c>
      <c r="G29" s="309"/>
      <c r="H29" s="308">
        <v>26.47</v>
      </c>
      <c r="I29" s="308">
        <v>0.8</v>
      </c>
      <c r="J29" s="355">
        <f t="shared" si="16"/>
        <v>250.18910000000002</v>
      </c>
      <c r="L29" s="307">
        <v>744</v>
      </c>
      <c r="M29" s="308">
        <v>58.722700000000003</v>
      </c>
      <c r="N29" s="308">
        <v>17.122699999999998</v>
      </c>
      <c r="O29" s="308">
        <v>116.8002</v>
      </c>
      <c r="P29" s="308">
        <v>17.122699999999998</v>
      </c>
      <c r="Q29" s="308">
        <v>23.122699999999998</v>
      </c>
      <c r="R29" s="309"/>
      <c r="S29" s="308">
        <v>26.39</v>
      </c>
      <c r="T29" s="308">
        <v>1.55</v>
      </c>
      <c r="U29" s="308">
        <f t="shared" si="17"/>
        <v>260.83100000000002</v>
      </c>
      <c r="W29" s="307">
        <v>744</v>
      </c>
      <c r="X29" s="308">
        <f t="shared" si="18"/>
        <v>-8.7860000000000014</v>
      </c>
      <c r="Y29" s="308">
        <f t="shared" si="19"/>
        <v>-5.1809999999999974</v>
      </c>
      <c r="Z29" s="308">
        <f t="shared" si="20"/>
        <v>16.999600000000001</v>
      </c>
      <c r="AA29" s="308">
        <f t="shared" si="21"/>
        <v>-5.1809999999999974</v>
      </c>
      <c r="AB29" s="308">
        <f t="shared" si="22"/>
        <v>-7.8234999999999975</v>
      </c>
      <c r="AC29" s="308">
        <f t="shared" si="23"/>
        <v>0</v>
      </c>
      <c r="AD29" s="308">
        <f t="shared" si="24"/>
        <v>7.9999999999998295E-2</v>
      </c>
      <c r="AE29" s="308">
        <f t="shared" si="25"/>
        <v>-0.75</v>
      </c>
      <c r="AF29" s="308">
        <f t="shared" si="26"/>
        <v>-10.641899999999994</v>
      </c>
    </row>
    <row r="30" spans="1:32" ht="18" customHeight="1" x14ac:dyDescent="0.2">
      <c r="A30" s="307">
        <v>748</v>
      </c>
      <c r="B30" s="308">
        <v>121.72499999999999</v>
      </c>
      <c r="C30" s="308">
        <v>55.637500000000003</v>
      </c>
      <c r="D30" s="308">
        <v>54.45</v>
      </c>
      <c r="E30" s="308">
        <v>55.237499999999997</v>
      </c>
      <c r="F30" s="308">
        <v>69.3</v>
      </c>
      <c r="G30" s="309"/>
      <c r="H30" s="309"/>
      <c r="I30" s="309"/>
      <c r="J30" s="355">
        <f t="shared" si="16"/>
        <v>356.35</v>
      </c>
      <c r="L30" s="307">
        <v>748</v>
      </c>
      <c r="M30" s="308">
        <v>123.97499999999999</v>
      </c>
      <c r="N30" s="308">
        <v>57.6875</v>
      </c>
      <c r="O30" s="308">
        <v>52.2</v>
      </c>
      <c r="P30" s="308">
        <v>55.237499999999997</v>
      </c>
      <c r="Q30" s="308">
        <v>69.3</v>
      </c>
      <c r="R30" s="309"/>
      <c r="S30" s="309"/>
      <c r="T30" s="309"/>
      <c r="U30" s="308">
        <f t="shared" si="17"/>
        <v>358.40000000000003</v>
      </c>
      <c r="W30" s="307">
        <v>748</v>
      </c>
      <c r="X30" s="308">
        <f t="shared" si="18"/>
        <v>-2.25</v>
      </c>
      <c r="Y30" s="308">
        <f t="shared" si="19"/>
        <v>-2.0499999999999972</v>
      </c>
      <c r="Z30" s="308">
        <f t="shared" si="20"/>
        <v>2.25</v>
      </c>
      <c r="AA30" s="308">
        <f t="shared" si="21"/>
        <v>0</v>
      </c>
      <c r="AB30" s="308">
        <f t="shared" si="22"/>
        <v>0</v>
      </c>
      <c r="AC30" s="308">
        <f t="shared" si="23"/>
        <v>0</v>
      </c>
      <c r="AD30" s="308">
        <f t="shared" si="24"/>
        <v>0</v>
      </c>
      <c r="AE30" s="308">
        <f t="shared" si="25"/>
        <v>0</v>
      </c>
      <c r="AF30" s="308">
        <f t="shared" si="26"/>
        <v>-2.0499999999999972</v>
      </c>
    </row>
    <row r="31" spans="1:32" ht="18" customHeight="1" x14ac:dyDescent="0.2">
      <c r="A31" s="307">
        <v>749</v>
      </c>
      <c r="B31" s="308">
        <v>191.26</v>
      </c>
      <c r="C31" s="308">
        <v>85.697500000000005</v>
      </c>
      <c r="D31" s="308">
        <v>182.25</v>
      </c>
      <c r="E31" s="308">
        <v>85.697500000000005</v>
      </c>
      <c r="F31" s="308">
        <v>160.66499999999999</v>
      </c>
      <c r="G31" s="308">
        <v>6.0008999999999997</v>
      </c>
      <c r="H31" s="308">
        <v>20.25</v>
      </c>
      <c r="I31" s="308">
        <v>39.049999999999997</v>
      </c>
      <c r="J31" s="355">
        <f t="shared" si="16"/>
        <v>770.87089999999989</v>
      </c>
      <c r="L31" s="307">
        <v>749</v>
      </c>
      <c r="M31" s="308">
        <v>186.97</v>
      </c>
      <c r="N31" s="308">
        <v>87.522499999999994</v>
      </c>
      <c r="O31" s="308">
        <v>182.25</v>
      </c>
      <c r="P31" s="308">
        <v>87.522499999999994</v>
      </c>
      <c r="Q31" s="308">
        <v>165.125</v>
      </c>
      <c r="R31" s="308">
        <v>3</v>
      </c>
      <c r="S31" s="308">
        <v>20.25</v>
      </c>
      <c r="T31" s="308">
        <v>25.55</v>
      </c>
      <c r="U31" s="308">
        <f t="shared" si="17"/>
        <v>758.18999999999994</v>
      </c>
      <c r="W31" s="307">
        <v>749</v>
      </c>
      <c r="X31" s="308">
        <f t="shared" si="18"/>
        <v>4.289999999999992</v>
      </c>
      <c r="Y31" s="308">
        <f t="shared" si="19"/>
        <v>-1.8249999999999886</v>
      </c>
      <c r="Z31" s="308">
        <f t="shared" si="20"/>
        <v>0</v>
      </c>
      <c r="AA31" s="308">
        <f t="shared" si="21"/>
        <v>-1.8249999999999886</v>
      </c>
      <c r="AB31" s="308">
        <f t="shared" si="22"/>
        <v>-4.460000000000008</v>
      </c>
      <c r="AC31" s="308">
        <f t="shared" si="23"/>
        <v>3.0008999999999997</v>
      </c>
      <c r="AD31" s="308">
        <f t="shared" si="24"/>
        <v>0</v>
      </c>
      <c r="AE31" s="308">
        <f t="shared" si="25"/>
        <v>13.499999999999996</v>
      </c>
      <c r="AF31" s="308">
        <f t="shared" si="26"/>
        <v>12.680900000000003</v>
      </c>
    </row>
    <row r="32" spans="1:32" ht="18" customHeight="1" x14ac:dyDescent="0.2">
      <c r="A32" s="307">
        <v>756</v>
      </c>
      <c r="B32" s="308">
        <v>25.2</v>
      </c>
      <c r="C32" s="308">
        <v>25.2</v>
      </c>
      <c r="D32" s="308">
        <v>25.2</v>
      </c>
      <c r="E32" s="308">
        <v>25.2</v>
      </c>
      <c r="F32" s="308">
        <v>43.2</v>
      </c>
      <c r="G32" s="308">
        <v>8.9997000000000007</v>
      </c>
      <c r="H32" s="309"/>
      <c r="I32" s="309"/>
      <c r="J32" s="355">
        <f t="shared" si="16"/>
        <v>152.99969999999999</v>
      </c>
      <c r="L32" s="307">
        <v>756</v>
      </c>
      <c r="M32" s="308">
        <v>25.2</v>
      </c>
      <c r="N32" s="308">
        <v>25.2</v>
      </c>
      <c r="O32" s="308">
        <v>25.2</v>
      </c>
      <c r="P32" s="308">
        <v>25.2</v>
      </c>
      <c r="Q32" s="308">
        <v>43.2</v>
      </c>
      <c r="R32" s="308">
        <v>6</v>
      </c>
      <c r="S32" s="309"/>
      <c r="T32" s="309"/>
      <c r="U32" s="308">
        <f t="shared" si="17"/>
        <v>150</v>
      </c>
      <c r="W32" s="307">
        <v>756</v>
      </c>
      <c r="X32" s="308">
        <f t="shared" si="18"/>
        <v>0</v>
      </c>
      <c r="Y32" s="308">
        <f t="shared" si="19"/>
        <v>0</v>
      </c>
      <c r="Z32" s="308">
        <f t="shared" si="20"/>
        <v>0</v>
      </c>
      <c r="AA32" s="308">
        <f t="shared" si="21"/>
        <v>0</v>
      </c>
      <c r="AB32" s="308">
        <f t="shared" si="22"/>
        <v>0</v>
      </c>
      <c r="AC32" s="308">
        <f t="shared" si="23"/>
        <v>2.9997000000000007</v>
      </c>
      <c r="AD32" s="308">
        <f t="shared" si="24"/>
        <v>0</v>
      </c>
      <c r="AE32" s="308">
        <f t="shared" si="25"/>
        <v>0</v>
      </c>
      <c r="AF32" s="308">
        <f t="shared" si="26"/>
        <v>2.9997000000000007</v>
      </c>
    </row>
    <row r="33" spans="1:32" ht="18" customHeight="1" x14ac:dyDescent="0.2">
      <c r="A33" s="310" t="s">
        <v>518</v>
      </c>
      <c r="B33" s="356">
        <f>SUM(B16:B32)</f>
        <v>2200</v>
      </c>
      <c r="C33" s="356">
        <f t="shared" ref="C33:J33" si="27">SUM(C16:C32)</f>
        <v>896.66750000000002</v>
      </c>
      <c r="D33" s="356">
        <f t="shared" si="27"/>
        <v>1264.55</v>
      </c>
      <c r="E33" s="356">
        <f t="shared" si="27"/>
        <v>953.46749999999997</v>
      </c>
      <c r="F33" s="356">
        <f t="shared" si="27"/>
        <v>1618.7650000000001</v>
      </c>
      <c r="G33" s="356">
        <f t="shared" si="27"/>
        <v>57</v>
      </c>
      <c r="H33" s="356">
        <f t="shared" si="27"/>
        <v>350.29999999999995</v>
      </c>
      <c r="I33" s="356">
        <f t="shared" si="27"/>
        <v>125.49999999999999</v>
      </c>
      <c r="J33" s="311">
        <f t="shared" si="27"/>
        <v>7466.2500000000009</v>
      </c>
      <c r="K33" s="219"/>
      <c r="L33" s="310" t="s">
        <v>518</v>
      </c>
      <c r="M33" s="311">
        <f>SUM(M16:M32)</f>
        <v>2200.7999999999997</v>
      </c>
      <c r="N33" s="311">
        <f t="shared" ref="N33:U33" si="28">SUM(N16:N32)</f>
        <v>906.86750000000018</v>
      </c>
      <c r="O33" s="311">
        <f t="shared" si="28"/>
        <v>1167.9000000000003</v>
      </c>
      <c r="P33" s="311">
        <f t="shared" si="28"/>
        <v>914.96750000000009</v>
      </c>
      <c r="Q33" s="311">
        <f t="shared" si="28"/>
        <v>1708.9149999999997</v>
      </c>
      <c r="R33" s="311">
        <f t="shared" si="28"/>
        <v>50</v>
      </c>
      <c r="S33" s="311">
        <f t="shared" si="28"/>
        <v>356.84999999999997</v>
      </c>
      <c r="T33" s="311">
        <f t="shared" si="28"/>
        <v>98.499999999999986</v>
      </c>
      <c r="U33" s="311">
        <f t="shared" si="28"/>
        <v>7404.7999999999984</v>
      </c>
      <c r="W33" s="310" t="s">
        <v>518</v>
      </c>
      <c r="X33" s="311">
        <f>SUM(X16:X32)</f>
        <v>-0.79999999999997584</v>
      </c>
      <c r="Y33" s="311">
        <f t="shared" ref="Y33:AF33" si="29">SUM(Y16:Y32)</f>
        <v>-10.199999999999974</v>
      </c>
      <c r="Z33" s="311">
        <f t="shared" si="29"/>
        <v>96.649999999999991</v>
      </c>
      <c r="AA33" s="311">
        <f t="shared" si="29"/>
        <v>38.499999999999986</v>
      </c>
      <c r="AB33" s="311">
        <f t="shared" si="29"/>
        <v>-90.15</v>
      </c>
      <c r="AC33" s="311">
        <f t="shared" si="29"/>
        <v>7</v>
      </c>
      <c r="AD33" s="311">
        <f t="shared" si="29"/>
        <v>-6.5500000000000043</v>
      </c>
      <c r="AE33" s="311">
        <f t="shared" si="29"/>
        <v>26.999999999999996</v>
      </c>
      <c r="AF33" s="311">
        <f t="shared" si="29"/>
        <v>61.45</v>
      </c>
    </row>
    <row r="34" spans="1:32" ht="18" customHeight="1" x14ac:dyDescent="0.2"/>
    <row r="35" spans="1:32" ht="18" customHeight="1" x14ac:dyDescent="0.25">
      <c r="L35" s="268" t="s">
        <v>579</v>
      </c>
      <c r="W35" s="268" t="s">
        <v>584</v>
      </c>
    </row>
    <row r="36" spans="1:32" ht="18" customHeight="1" x14ac:dyDescent="0.2">
      <c r="A36" s="305" t="s">
        <v>562</v>
      </c>
      <c r="B36" s="312" t="s">
        <v>9</v>
      </c>
      <c r="C36" s="312" t="s">
        <v>75</v>
      </c>
      <c r="D36" s="312" t="s">
        <v>34</v>
      </c>
      <c r="E36" s="312" t="s">
        <v>80</v>
      </c>
      <c r="F36" s="312" t="s">
        <v>3</v>
      </c>
      <c r="G36" s="313" t="s">
        <v>24</v>
      </c>
      <c r="H36" s="312" t="s">
        <v>70</v>
      </c>
      <c r="I36" s="312" t="s">
        <v>587</v>
      </c>
      <c r="J36" s="306" t="s">
        <v>518</v>
      </c>
      <c r="L36" s="305" t="s">
        <v>562</v>
      </c>
      <c r="M36" s="306" t="s">
        <v>9</v>
      </c>
      <c r="N36" s="306" t="s">
        <v>75</v>
      </c>
      <c r="O36" s="306" t="s">
        <v>34</v>
      </c>
      <c r="P36" s="306" t="s">
        <v>80</v>
      </c>
      <c r="Q36" s="306" t="s">
        <v>3</v>
      </c>
      <c r="R36" s="314" t="s">
        <v>24</v>
      </c>
      <c r="S36" s="306" t="s">
        <v>70</v>
      </c>
      <c r="T36" s="306" t="s">
        <v>587</v>
      </c>
      <c r="U36" s="306" t="s">
        <v>518</v>
      </c>
      <c r="W36" s="305" t="s">
        <v>562</v>
      </c>
      <c r="X36" s="306" t="s">
        <v>9</v>
      </c>
      <c r="Y36" s="306" t="s">
        <v>75</v>
      </c>
      <c r="Z36" s="306" t="s">
        <v>34</v>
      </c>
      <c r="AA36" s="306" t="s">
        <v>80</v>
      </c>
      <c r="AB36" s="306" t="s">
        <v>3</v>
      </c>
      <c r="AC36" s="306" t="s">
        <v>24</v>
      </c>
      <c r="AD36" s="306" t="s">
        <v>70</v>
      </c>
      <c r="AE36" s="306" t="s">
        <v>587</v>
      </c>
      <c r="AF36" s="306" t="s">
        <v>518</v>
      </c>
    </row>
    <row r="37" spans="1:32" ht="18" customHeight="1" x14ac:dyDescent="0.2">
      <c r="A37" s="307">
        <v>340</v>
      </c>
      <c r="B37" s="315">
        <f>B16/$B$33</f>
        <v>0</v>
      </c>
      <c r="C37" s="315">
        <f>C16/$C$33</f>
        <v>0</v>
      </c>
      <c r="D37" s="315">
        <f>D16/$D$33</f>
        <v>0</v>
      </c>
      <c r="E37" s="315">
        <f>E16/$E$33</f>
        <v>0</v>
      </c>
      <c r="F37" s="315">
        <f>F16/$F$33</f>
        <v>0</v>
      </c>
      <c r="G37" s="316">
        <f>G16/$G$33</f>
        <v>0</v>
      </c>
      <c r="H37" s="315">
        <f>H16/$H$33</f>
        <v>0</v>
      </c>
      <c r="I37" s="315">
        <f>I16/$I$33</f>
        <v>0</v>
      </c>
      <c r="J37" s="315">
        <f>SUM(B37:I37)</f>
        <v>0</v>
      </c>
      <c r="L37" s="307">
        <v>340</v>
      </c>
      <c r="M37" s="315">
        <f t="shared" ref="M37:M53" si="30">M16/$M$33</f>
        <v>8.7513540530716111E-2</v>
      </c>
      <c r="N37" s="317">
        <f t="shared" ref="N37:N53" si="31">N16/$N$33</f>
        <v>1.9847441880980403E-3</v>
      </c>
      <c r="O37" s="317">
        <f t="shared" ref="O37:O53" si="32">O16/$O$33</f>
        <v>1.5410565973114133E-3</v>
      </c>
      <c r="P37" s="317">
        <f t="shared" ref="P37:P53" si="33">P16/$P$33</f>
        <v>1.9671736974264113E-3</v>
      </c>
      <c r="Q37" s="315">
        <f t="shared" ref="Q37:Q53" si="34">Q16/$Q$33</f>
        <v>1.287249512117338E-3</v>
      </c>
      <c r="R37" s="315">
        <f t="shared" ref="R37:R53" si="35">R16/$R$33</f>
        <v>0.06</v>
      </c>
      <c r="S37" s="317">
        <f t="shared" ref="S37:S53" si="36">S16/$S$33</f>
        <v>0</v>
      </c>
      <c r="T37" s="315">
        <f t="shared" ref="T37:T53" si="37">T16/$T$33</f>
        <v>0.10659898477157362</v>
      </c>
      <c r="U37" s="315">
        <f>SUM(M37:T37)</f>
        <v>0.26089274929724293</v>
      </c>
      <c r="W37" s="307">
        <v>340</v>
      </c>
      <c r="X37" s="315">
        <f>B37-M37</f>
        <v>-8.7513540530716111E-2</v>
      </c>
      <c r="Y37" s="315">
        <f t="shared" ref="Y37:AE37" si="38">C37-N37</f>
        <v>-1.9847441880980403E-3</v>
      </c>
      <c r="Z37" s="315">
        <f t="shared" si="38"/>
        <v>-1.5410565973114133E-3</v>
      </c>
      <c r="AA37" s="315">
        <f t="shared" si="38"/>
        <v>-1.9671736974264113E-3</v>
      </c>
      <c r="AB37" s="315">
        <f t="shared" si="38"/>
        <v>-1.287249512117338E-3</v>
      </c>
      <c r="AC37" s="315">
        <f t="shared" si="38"/>
        <v>-0.06</v>
      </c>
      <c r="AD37" s="315">
        <f t="shared" si="38"/>
        <v>0</v>
      </c>
      <c r="AE37" s="315">
        <f t="shared" si="38"/>
        <v>-0.10659898477157362</v>
      </c>
      <c r="AF37" s="315">
        <f>SUM(X37:AE37)</f>
        <v>-0.26089274929724293</v>
      </c>
    </row>
    <row r="38" spans="1:32" ht="18" customHeight="1" x14ac:dyDescent="0.2">
      <c r="A38" s="307">
        <v>701</v>
      </c>
      <c r="B38" s="315">
        <f t="shared" ref="B38:B53" si="39">B17/$B$33</f>
        <v>0</v>
      </c>
      <c r="C38" s="315">
        <f t="shared" ref="C38:C53" si="40">C17/$C$33</f>
        <v>0</v>
      </c>
      <c r="D38" s="315">
        <f t="shared" ref="D38:D53" si="41">D17/$D$33</f>
        <v>0.27344114507136924</v>
      </c>
      <c r="E38" s="315">
        <f t="shared" ref="E38:E53" si="42">E17/$E$33</f>
        <v>0</v>
      </c>
      <c r="F38" s="315">
        <f t="shared" ref="F38:F53" si="43">F17/$F$33</f>
        <v>0</v>
      </c>
      <c r="G38" s="316">
        <f t="shared" ref="G38:G53" si="44">G17/$G$33</f>
        <v>7.0175438596491224E-2</v>
      </c>
      <c r="H38" s="315">
        <f t="shared" ref="H38:H53" si="45">H17/$H$33</f>
        <v>5.1384527547816167E-2</v>
      </c>
      <c r="I38" s="315">
        <f t="shared" ref="I38:I53" si="46">I17/$I$33</f>
        <v>0.10756972111553786</v>
      </c>
      <c r="J38" s="315">
        <f t="shared" ref="J38:J53" si="47">SUM(B38:I38)</f>
        <v>0.50257083233121447</v>
      </c>
      <c r="L38" s="307">
        <v>701</v>
      </c>
      <c r="M38" s="315">
        <f t="shared" si="30"/>
        <v>0</v>
      </c>
      <c r="N38" s="317">
        <f t="shared" si="31"/>
        <v>0</v>
      </c>
      <c r="O38" s="317">
        <f t="shared" si="32"/>
        <v>0.2443359876701772</v>
      </c>
      <c r="P38" s="317">
        <f t="shared" si="33"/>
        <v>0</v>
      </c>
      <c r="Q38" s="315">
        <f t="shared" si="34"/>
        <v>0</v>
      </c>
      <c r="R38" s="315">
        <f t="shared" si="35"/>
        <v>0.08</v>
      </c>
      <c r="S38" s="317">
        <f t="shared" si="36"/>
        <v>5.044136191677176E-2</v>
      </c>
      <c r="T38" s="315">
        <f t="shared" si="37"/>
        <v>0.11421319796954317</v>
      </c>
      <c r="U38" s="315">
        <f t="shared" ref="U38:U53" si="48">SUM(M38:T38)</f>
        <v>0.48899054755649213</v>
      </c>
      <c r="W38" s="307">
        <v>701</v>
      </c>
      <c r="X38" s="315">
        <f t="shared" ref="X38:X53" si="49">B38-M38</f>
        <v>0</v>
      </c>
      <c r="Y38" s="315">
        <f t="shared" ref="Y38:Y53" si="50">C38-N38</f>
        <v>0</v>
      </c>
      <c r="Z38" s="315">
        <f t="shared" ref="Z38:Z53" si="51">D38-O38</f>
        <v>2.9105157401192044E-2</v>
      </c>
      <c r="AA38" s="315">
        <f t="shared" ref="AA38:AA53" si="52">E38-P38</f>
        <v>0</v>
      </c>
      <c r="AB38" s="315">
        <f t="shared" ref="AB38:AB53" si="53">F38-Q38</f>
        <v>0</v>
      </c>
      <c r="AC38" s="315">
        <f t="shared" ref="AC38:AC53" si="54">G38-R38</f>
        <v>-9.8245614035087775E-3</v>
      </c>
      <c r="AD38" s="315">
        <f t="shared" ref="AD38:AD53" si="55">H38-S38</f>
        <v>9.4316563104440698E-4</v>
      </c>
      <c r="AE38" s="315">
        <f t="shared" ref="AE38:AE53" si="56">I38-T38</f>
        <v>-6.6434768540053063E-3</v>
      </c>
      <c r="AF38" s="315">
        <f t="shared" ref="AF38:AF53" si="57">SUM(X38:AE38)</f>
        <v>1.3580284774722368E-2</v>
      </c>
    </row>
    <row r="39" spans="1:32" ht="18" customHeight="1" x14ac:dyDescent="0.2">
      <c r="A39" s="307">
        <v>702</v>
      </c>
      <c r="B39" s="315">
        <f t="shared" si="39"/>
        <v>0.11640454545454544</v>
      </c>
      <c r="C39" s="315">
        <f t="shared" si="40"/>
        <v>4.0951634803313375E-2</v>
      </c>
      <c r="D39" s="315">
        <f t="shared" si="41"/>
        <v>0</v>
      </c>
      <c r="E39" s="315">
        <f t="shared" si="42"/>
        <v>3.8512062550637542E-2</v>
      </c>
      <c r="F39" s="315">
        <f t="shared" si="43"/>
        <v>0.13139028827532098</v>
      </c>
      <c r="G39" s="316">
        <f t="shared" si="44"/>
        <v>0.280659649122807</v>
      </c>
      <c r="H39" s="315">
        <f t="shared" si="45"/>
        <v>0</v>
      </c>
      <c r="I39" s="315">
        <f t="shared" si="46"/>
        <v>3.9043824701195225E-2</v>
      </c>
      <c r="J39" s="315">
        <f t="shared" si="47"/>
        <v>0.64696200490781952</v>
      </c>
      <c r="L39" s="307">
        <v>702</v>
      </c>
      <c r="M39" s="315">
        <f t="shared" si="30"/>
        <v>0.12335514358415124</v>
      </c>
      <c r="N39" s="317">
        <f t="shared" si="31"/>
        <v>4.049103093891885E-2</v>
      </c>
      <c r="O39" s="317">
        <f t="shared" si="32"/>
        <v>0</v>
      </c>
      <c r="P39" s="317">
        <f t="shared" si="33"/>
        <v>4.0132573014888505E-2</v>
      </c>
      <c r="Q39" s="315">
        <f t="shared" si="34"/>
        <v>0.14010059014052778</v>
      </c>
      <c r="R39" s="315">
        <f t="shared" si="35"/>
        <v>0.26</v>
      </c>
      <c r="S39" s="317">
        <f t="shared" si="36"/>
        <v>0</v>
      </c>
      <c r="T39" s="315">
        <f t="shared" si="37"/>
        <v>4.2131979695431483E-2</v>
      </c>
      <c r="U39" s="315">
        <f t="shared" si="48"/>
        <v>0.6462113173739179</v>
      </c>
      <c r="W39" s="307">
        <v>702</v>
      </c>
      <c r="X39" s="315">
        <f t="shared" si="49"/>
        <v>-6.9505981296058006E-3</v>
      </c>
      <c r="Y39" s="315">
        <f t="shared" si="50"/>
        <v>4.6060386439452511E-4</v>
      </c>
      <c r="Z39" s="315">
        <f t="shared" si="51"/>
        <v>0</v>
      </c>
      <c r="AA39" s="315">
        <f t="shared" si="52"/>
        <v>-1.6205104642509627E-3</v>
      </c>
      <c r="AB39" s="315">
        <f t="shared" si="53"/>
        <v>-8.7103018652067987E-3</v>
      </c>
      <c r="AC39" s="315">
        <f t="shared" si="54"/>
        <v>2.0659649122806989E-2</v>
      </c>
      <c r="AD39" s="315">
        <f t="shared" si="55"/>
        <v>0</v>
      </c>
      <c r="AE39" s="315">
        <f t="shared" si="56"/>
        <v>-3.0881549942362585E-3</v>
      </c>
      <c r="AF39" s="315">
        <f t="shared" si="57"/>
        <v>7.5068753390169357E-4</v>
      </c>
    </row>
    <row r="40" spans="1:32" ht="18" customHeight="1" x14ac:dyDescent="0.2">
      <c r="A40" s="307">
        <v>707</v>
      </c>
      <c r="B40" s="315">
        <f t="shared" si="39"/>
        <v>8.6E-3</v>
      </c>
      <c r="C40" s="315">
        <f t="shared" si="40"/>
        <v>6.2732283706056033E-2</v>
      </c>
      <c r="D40" s="315">
        <f t="shared" si="41"/>
        <v>3.1631805780712508E-4</v>
      </c>
      <c r="E40" s="315">
        <f t="shared" si="42"/>
        <v>0.25526827081153786</v>
      </c>
      <c r="F40" s="315">
        <f t="shared" si="43"/>
        <v>3.6212791850577443E-2</v>
      </c>
      <c r="G40" s="316">
        <f t="shared" si="44"/>
        <v>0.15791052631578947</v>
      </c>
      <c r="H40" s="315">
        <f t="shared" si="45"/>
        <v>0.29474735940622326</v>
      </c>
      <c r="I40" s="315">
        <f t="shared" si="46"/>
        <v>0</v>
      </c>
      <c r="J40" s="315">
        <f t="shared" si="47"/>
        <v>0.8157875501479912</v>
      </c>
      <c r="L40" s="307">
        <v>707</v>
      </c>
      <c r="M40" s="315">
        <f t="shared" si="30"/>
        <v>1.0423482370047258E-2</v>
      </c>
      <c r="N40" s="317">
        <f t="shared" si="31"/>
        <v>6.2026701805941872E-2</v>
      </c>
      <c r="O40" s="317">
        <f t="shared" si="32"/>
        <v>1.7124753831663665E-4</v>
      </c>
      <c r="P40" s="317">
        <f t="shared" si="33"/>
        <v>0.24976843439794308</v>
      </c>
      <c r="Q40" s="315">
        <f t="shared" si="34"/>
        <v>4.0838777821015096E-2</v>
      </c>
      <c r="R40" s="315">
        <f t="shared" si="35"/>
        <v>0.18</v>
      </c>
      <c r="S40" s="317">
        <f t="shared" si="36"/>
        <v>0.28933725655037135</v>
      </c>
      <c r="T40" s="315">
        <f t="shared" si="37"/>
        <v>0</v>
      </c>
      <c r="U40" s="315">
        <f t="shared" si="48"/>
        <v>0.83256590048363521</v>
      </c>
      <c r="W40" s="307">
        <v>707</v>
      </c>
      <c r="X40" s="315">
        <f t="shared" si="49"/>
        <v>-1.823482370047258E-3</v>
      </c>
      <c r="Y40" s="315">
        <f t="shared" si="50"/>
        <v>7.0558190011416055E-4</v>
      </c>
      <c r="Z40" s="315">
        <f t="shared" si="51"/>
        <v>1.4507051949048843E-4</v>
      </c>
      <c r="AA40" s="315">
        <f t="shared" si="52"/>
        <v>5.4998364135947775E-3</v>
      </c>
      <c r="AB40" s="315">
        <f t="shared" si="53"/>
        <v>-4.625985970437653E-3</v>
      </c>
      <c r="AC40" s="315">
        <f t="shared" si="54"/>
        <v>-2.208947368421052E-2</v>
      </c>
      <c r="AD40" s="315">
        <f t="shared" si="55"/>
        <v>5.4101028558519171E-3</v>
      </c>
      <c r="AE40" s="315">
        <f t="shared" si="56"/>
        <v>0</v>
      </c>
      <c r="AF40" s="315">
        <f t="shared" si="57"/>
        <v>-1.6778350335644086E-2</v>
      </c>
    </row>
    <row r="41" spans="1:32" ht="18" customHeight="1" x14ac:dyDescent="0.2">
      <c r="A41" s="307">
        <v>709</v>
      </c>
      <c r="B41" s="315">
        <f t="shared" si="39"/>
        <v>3.7975363636363633E-2</v>
      </c>
      <c r="C41" s="315">
        <f t="shared" si="40"/>
        <v>0.41495961434980078</v>
      </c>
      <c r="D41" s="315">
        <f t="shared" si="41"/>
        <v>2.8470206792930294E-3</v>
      </c>
      <c r="E41" s="315">
        <f t="shared" si="42"/>
        <v>6.4921772372944012E-2</v>
      </c>
      <c r="F41" s="315">
        <f t="shared" si="43"/>
        <v>4.5598527272334155E-2</v>
      </c>
      <c r="G41" s="316">
        <f t="shared" si="44"/>
        <v>0</v>
      </c>
      <c r="H41" s="315">
        <f t="shared" si="45"/>
        <v>8.9723094490436778E-2</v>
      </c>
      <c r="I41" s="315">
        <f t="shared" si="46"/>
        <v>0</v>
      </c>
      <c r="J41" s="315">
        <f t="shared" si="47"/>
        <v>0.65602539280117245</v>
      </c>
      <c r="L41" s="307">
        <v>709</v>
      </c>
      <c r="M41" s="315">
        <f t="shared" si="30"/>
        <v>4.211650308978554E-2</v>
      </c>
      <c r="N41" s="317">
        <f t="shared" si="31"/>
        <v>0.42205724651065335</v>
      </c>
      <c r="O41" s="317">
        <f t="shared" si="32"/>
        <v>0</v>
      </c>
      <c r="P41" s="317">
        <f t="shared" si="33"/>
        <v>7.4254003557503404E-2</v>
      </c>
      <c r="Q41" s="315">
        <f t="shared" si="34"/>
        <v>4.6169645652358378E-2</v>
      </c>
      <c r="R41" s="315">
        <f t="shared" si="35"/>
        <v>0</v>
      </c>
      <c r="S41" s="317">
        <f t="shared" si="36"/>
        <v>0.10665545747512963</v>
      </c>
      <c r="T41" s="315">
        <f t="shared" si="37"/>
        <v>0</v>
      </c>
      <c r="U41" s="315">
        <f t="shared" si="48"/>
        <v>0.69125285628543032</v>
      </c>
      <c r="W41" s="307">
        <v>709</v>
      </c>
      <c r="X41" s="315">
        <f t="shared" si="49"/>
        <v>-4.1411394534219062E-3</v>
      </c>
      <c r="Y41" s="315">
        <f t="shared" si="50"/>
        <v>-7.0976321608525739E-3</v>
      </c>
      <c r="Z41" s="315">
        <f t="shared" si="51"/>
        <v>2.8470206792930294E-3</v>
      </c>
      <c r="AA41" s="315">
        <f t="shared" si="52"/>
        <v>-9.3322311845593919E-3</v>
      </c>
      <c r="AB41" s="315">
        <f t="shared" si="53"/>
        <v>-5.7111838002422283E-4</v>
      </c>
      <c r="AC41" s="315">
        <f t="shared" si="54"/>
        <v>0</v>
      </c>
      <c r="AD41" s="315">
        <f t="shared" si="55"/>
        <v>-1.6932362984692848E-2</v>
      </c>
      <c r="AE41" s="315">
        <f t="shared" si="56"/>
        <v>0</v>
      </c>
      <c r="AF41" s="315">
        <f t="shared" si="57"/>
        <v>-3.5227463484257912E-2</v>
      </c>
    </row>
    <row r="42" spans="1:32" ht="18" customHeight="1" x14ac:dyDescent="0.2">
      <c r="A42" s="307">
        <v>710</v>
      </c>
      <c r="B42" s="315">
        <f t="shared" si="39"/>
        <v>3.9110909090909092E-2</v>
      </c>
      <c r="C42" s="315">
        <f t="shared" si="40"/>
        <v>5.027002763008584E-2</v>
      </c>
      <c r="D42" s="315">
        <f t="shared" si="41"/>
        <v>2.1351468901980946E-3</v>
      </c>
      <c r="E42" s="315">
        <f t="shared" si="42"/>
        <v>0.2363116729201572</v>
      </c>
      <c r="F42" s="315">
        <f t="shared" si="43"/>
        <v>3.9747894228007154E-2</v>
      </c>
      <c r="G42" s="316">
        <f t="shared" si="44"/>
        <v>0</v>
      </c>
      <c r="H42" s="315">
        <f t="shared" si="45"/>
        <v>0.33970882101056243</v>
      </c>
      <c r="I42" s="315">
        <f t="shared" si="46"/>
        <v>0</v>
      </c>
      <c r="J42" s="315">
        <f t="shared" si="47"/>
        <v>0.70728447176991982</v>
      </c>
      <c r="L42" s="307">
        <v>710</v>
      </c>
      <c r="M42" s="315">
        <f t="shared" si="30"/>
        <v>3.4789167575427118E-2</v>
      </c>
      <c r="N42" s="317">
        <f t="shared" si="31"/>
        <v>5.8305651046045855E-2</v>
      </c>
      <c r="O42" s="317">
        <f t="shared" si="32"/>
        <v>2.3118417672745948E-3</v>
      </c>
      <c r="P42" s="317">
        <f t="shared" si="33"/>
        <v>0.23493238830887433</v>
      </c>
      <c r="Q42" s="315">
        <f t="shared" si="34"/>
        <v>3.7366867281286673E-2</v>
      </c>
      <c r="R42" s="315">
        <f t="shared" si="35"/>
        <v>0</v>
      </c>
      <c r="S42" s="317">
        <f t="shared" si="36"/>
        <v>0.3334734482275466</v>
      </c>
      <c r="T42" s="315">
        <f t="shared" si="37"/>
        <v>0</v>
      </c>
      <c r="U42" s="315">
        <f t="shared" si="48"/>
        <v>0.70117936420645521</v>
      </c>
      <c r="W42" s="307">
        <v>710</v>
      </c>
      <c r="X42" s="315">
        <f t="shared" si="49"/>
        <v>4.3217415154819736E-3</v>
      </c>
      <c r="Y42" s="315">
        <f t="shared" si="50"/>
        <v>-8.0356234159600151E-3</v>
      </c>
      <c r="Z42" s="315">
        <f t="shared" si="51"/>
        <v>-1.7669487707650021E-4</v>
      </c>
      <c r="AA42" s="315">
        <f t="shared" si="52"/>
        <v>1.3792846112828661E-3</v>
      </c>
      <c r="AB42" s="315">
        <f t="shared" si="53"/>
        <v>2.3810269467204812E-3</v>
      </c>
      <c r="AC42" s="315">
        <f t="shared" si="54"/>
        <v>0</v>
      </c>
      <c r="AD42" s="315">
        <f t="shared" si="55"/>
        <v>6.2353727830158356E-3</v>
      </c>
      <c r="AE42" s="315">
        <f t="shared" si="56"/>
        <v>0</v>
      </c>
      <c r="AF42" s="315">
        <f t="shared" si="57"/>
        <v>6.1051075634646415E-3</v>
      </c>
    </row>
    <row r="43" spans="1:32" ht="18" customHeight="1" x14ac:dyDescent="0.2">
      <c r="A43" s="307">
        <v>712</v>
      </c>
      <c r="B43" s="315">
        <f t="shared" si="39"/>
        <v>9.1795454545454541E-2</v>
      </c>
      <c r="C43" s="315">
        <f t="shared" si="40"/>
        <v>1.8192362274756249E-2</v>
      </c>
      <c r="D43" s="315">
        <f t="shared" si="41"/>
        <v>0</v>
      </c>
      <c r="E43" s="315">
        <f t="shared" si="42"/>
        <v>1.7108606218880034E-2</v>
      </c>
      <c r="F43" s="315">
        <f t="shared" si="43"/>
        <v>0.13286363369605839</v>
      </c>
      <c r="G43" s="316">
        <f t="shared" si="44"/>
        <v>0</v>
      </c>
      <c r="H43" s="315">
        <f t="shared" si="45"/>
        <v>9.1064801598629758E-2</v>
      </c>
      <c r="I43" s="315">
        <f t="shared" si="46"/>
        <v>0</v>
      </c>
      <c r="J43" s="315">
        <f t="shared" si="47"/>
        <v>0.35102485833377894</v>
      </c>
      <c r="L43" s="307">
        <v>712</v>
      </c>
      <c r="M43" s="315">
        <f t="shared" si="30"/>
        <v>8.2583605961468562E-2</v>
      </c>
      <c r="N43" s="317">
        <f t="shared" si="31"/>
        <v>1.7987743523723142E-2</v>
      </c>
      <c r="O43" s="317">
        <f t="shared" si="32"/>
        <v>0</v>
      </c>
      <c r="P43" s="317">
        <f t="shared" si="33"/>
        <v>1.7828502105266032E-2</v>
      </c>
      <c r="Q43" s="315">
        <f t="shared" si="34"/>
        <v>0.12752243382497083</v>
      </c>
      <c r="R43" s="315">
        <f t="shared" si="35"/>
        <v>0</v>
      </c>
      <c r="S43" s="317">
        <f t="shared" si="36"/>
        <v>8.9393302508056605E-2</v>
      </c>
      <c r="T43" s="315">
        <f t="shared" si="37"/>
        <v>0</v>
      </c>
      <c r="U43" s="315">
        <f t="shared" si="48"/>
        <v>0.33531558792348515</v>
      </c>
      <c r="W43" s="307">
        <v>712</v>
      </c>
      <c r="X43" s="315">
        <f t="shared" si="49"/>
        <v>9.2118485839859793E-3</v>
      </c>
      <c r="Y43" s="315">
        <f t="shared" si="50"/>
        <v>2.0461875103310739E-4</v>
      </c>
      <c r="Z43" s="315">
        <f t="shared" si="51"/>
        <v>0</v>
      </c>
      <c r="AA43" s="315">
        <f t="shared" si="52"/>
        <v>-7.198958863859975E-4</v>
      </c>
      <c r="AB43" s="315">
        <f t="shared" si="53"/>
        <v>5.3411998710875541E-3</v>
      </c>
      <c r="AC43" s="315">
        <f t="shared" si="54"/>
        <v>0</v>
      </c>
      <c r="AD43" s="315">
        <f t="shared" si="55"/>
        <v>1.671499090573153E-3</v>
      </c>
      <c r="AE43" s="315">
        <f t="shared" si="56"/>
        <v>0</v>
      </c>
      <c r="AF43" s="315">
        <f t="shared" si="57"/>
        <v>1.5709270410293796E-2</v>
      </c>
    </row>
    <row r="44" spans="1:32" ht="18" customHeight="1" x14ac:dyDescent="0.2">
      <c r="A44" s="307">
        <v>713</v>
      </c>
      <c r="B44" s="315">
        <f t="shared" si="39"/>
        <v>4.82975E-2</v>
      </c>
      <c r="C44" s="315">
        <f t="shared" si="40"/>
        <v>5.1380807266907746E-2</v>
      </c>
      <c r="D44" s="315">
        <f t="shared" si="41"/>
        <v>0</v>
      </c>
      <c r="E44" s="315">
        <f t="shared" si="42"/>
        <v>4.8319947979349062E-2</v>
      </c>
      <c r="F44" s="315">
        <f t="shared" si="43"/>
        <v>3.882435066238768E-2</v>
      </c>
      <c r="G44" s="316">
        <f t="shared" si="44"/>
        <v>7.0175438596491224E-2</v>
      </c>
      <c r="H44" s="315">
        <f t="shared" si="45"/>
        <v>0</v>
      </c>
      <c r="I44" s="315">
        <f t="shared" si="46"/>
        <v>0</v>
      </c>
      <c r="J44" s="315">
        <f t="shared" si="47"/>
        <v>0.25699804450513575</v>
      </c>
      <c r="L44" s="307">
        <v>713</v>
      </c>
      <c r="M44" s="315">
        <f t="shared" si="30"/>
        <v>4.8279943656852058E-2</v>
      </c>
      <c r="N44" s="317">
        <f t="shared" si="31"/>
        <v>4.0878518636956324E-2</v>
      </c>
      <c r="O44" s="317">
        <f t="shared" si="32"/>
        <v>0</v>
      </c>
      <c r="P44" s="317">
        <f t="shared" si="33"/>
        <v>4.0516630372117036E-2</v>
      </c>
      <c r="Q44" s="315">
        <f t="shared" si="34"/>
        <v>3.1217995043638806E-2</v>
      </c>
      <c r="R44" s="315">
        <f t="shared" si="35"/>
        <v>0.06</v>
      </c>
      <c r="S44" s="317">
        <f t="shared" si="36"/>
        <v>0</v>
      </c>
      <c r="T44" s="315">
        <f t="shared" si="37"/>
        <v>0</v>
      </c>
      <c r="U44" s="315">
        <f t="shared" si="48"/>
        <v>0.22089308770956423</v>
      </c>
      <c r="W44" s="307">
        <v>713</v>
      </c>
      <c r="X44" s="315">
        <f t="shared" si="49"/>
        <v>1.7556343147942521E-5</v>
      </c>
      <c r="Y44" s="315">
        <f t="shared" si="50"/>
        <v>1.0502288629951423E-2</v>
      </c>
      <c r="Z44" s="315">
        <f t="shared" si="51"/>
        <v>0</v>
      </c>
      <c r="AA44" s="315">
        <f t="shared" si="52"/>
        <v>7.8033176072320257E-3</v>
      </c>
      <c r="AB44" s="315">
        <f t="shared" si="53"/>
        <v>7.6063556187488737E-3</v>
      </c>
      <c r="AC44" s="315">
        <f t="shared" si="54"/>
        <v>1.0175438596491226E-2</v>
      </c>
      <c r="AD44" s="315">
        <f t="shared" si="55"/>
        <v>0</v>
      </c>
      <c r="AE44" s="315">
        <f t="shared" si="56"/>
        <v>0</v>
      </c>
      <c r="AF44" s="315">
        <f t="shared" si="57"/>
        <v>3.6104956795571491E-2</v>
      </c>
    </row>
    <row r="45" spans="1:32" ht="18" customHeight="1" x14ac:dyDescent="0.2">
      <c r="A45" s="307">
        <v>717</v>
      </c>
      <c r="B45" s="315">
        <f t="shared" si="39"/>
        <v>0.31656818181818186</v>
      </c>
      <c r="C45" s="315">
        <f t="shared" si="40"/>
        <v>5.4200693122032413E-2</v>
      </c>
      <c r="D45" s="315">
        <f t="shared" si="41"/>
        <v>0</v>
      </c>
      <c r="E45" s="315">
        <f t="shared" si="42"/>
        <v>5.0971847493490867E-2</v>
      </c>
      <c r="F45" s="315">
        <f t="shared" si="43"/>
        <v>9.7506432372827426E-2</v>
      </c>
      <c r="G45" s="316">
        <f t="shared" si="44"/>
        <v>5.2631578947368418E-2</v>
      </c>
      <c r="H45" s="315">
        <f t="shared" si="45"/>
        <v>0</v>
      </c>
      <c r="I45" s="315">
        <f t="shared" si="46"/>
        <v>0.49362549800796823</v>
      </c>
      <c r="J45" s="315">
        <f t="shared" si="47"/>
        <v>1.0655042317618693</v>
      </c>
      <c r="L45" s="307">
        <v>717</v>
      </c>
      <c r="M45" s="315">
        <f t="shared" si="30"/>
        <v>0.22646310432569977</v>
      </c>
      <c r="N45" s="317">
        <f t="shared" si="31"/>
        <v>4.8628934215858427E-2</v>
      </c>
      <c r="O45" s="317">
        <f t="shared" si="32"/>
        <v>0</v>
      </c>
      <c r="P45" s="317">
        <f t="shared" si="33"/>
        <v>4.8198433277684721E-2</v>
      </c>
      <c r="Q45" s="315">
        <f t="shared" si="34"/>
        <v>9.215203798901643E-2</v>
      </c>
      <c r="R45" s="315">
        <f t="shared" si="35"/>
        <v>0</v>
      </c>
      <c r="S45" s="317">
        <f t="shared" si="36"/>
        <v>0</v>
      </c>
      <c r="T45" s="315">
        <f t="shared" si="37"/>
        <v>0.41573604060913716</v>
      </c>
      <c r="U45" s="315">
        <f t="shared" si="48"/>
        <v>0.83117855041739652</v>
      </c>
      <c r="W45" s="307">
        <v>717</v>
      </c>
      <c r="X45" s="315">
        <f t="shared" si="49"/>
        <v>9.0105077492482089E-2</v>
      </c>
      <c r="Y45" s="315">
        <f t="shared" si="50"/>
        <v>5.5717589061739861E-3</v>
      </c>
      <c r="Z45" s="315">
        <f t="shared" si="51"/>
        <v>0</v>
      </c>
      <c r="AA45" s="315">
        <f t="shared" si="52"/>
        <v>2.7734142158061456E-3</v>
      </c>
      <c r="AB45" s="315">
        <f t="shared" si="53"/>
        <v>5.3543943838109953E-3</v>
      </c>
      <c r="AC45" s="315">
        <f t="shared" si="54"/>
        <v>5.2631578947368418E-2</v>
      </c>
      <c r="AD45" s="315">
        <f t="shared" si="55"/>
        <v>0</v>
      </c>
      <c r="AE45" s="315">
        <f t="shared" si="56"/>
        <v>7.7889457398831075E-2</v>
      </c>
      <c r="AF45" s="315">
        <f t="shared" si="57"/>
        <v>0.23432568134447271</v>
      </c>
    </row>
    <row r="46" spans="1:32" ht="18" customHeight="1" x14ac:dyDescent="0.2">
      <c r="A46" s="307">
        <v>723</v>
      </c>
      <c r="B46" s="315">
        <f t="shared" si="39"/>
        <v>3.4077272727272727E-2</v>
      </c>
      <c r="C46" s="315">
        <f t="shared" si="40"/>
        <v>3.6836396992196103E-2</v>
      </c>
      <c r="D46" s="315">
        <f t="shared" si="41"/>
        <v>0.35816693685500772</v>
      </c>
      <c r="E46" s="315">
        <f t="shared" si="42"/>
        <v>3.4641977833539166E-2</v>
      </c>
      <c r="F46" s="315">
        <f t="shared" si="43"/>
        <v>2.9633702235963833E-2</v>
      </c>
      <c r="G46" s="316">
        <f t="shared" si="44"/>
        <v>0</v>
      </c>
      <c r="H46" s="315">
        <f t="shared" si="45"/>
        <v>0</v>
      </c>
      <c r="I46" s="315">
        <f t="shared" si="46"/>
        <v>0</v>
      </c>
      <c r="J46" s="315">
        <f t="shared" si="47"/>
        <v>0.49335628664397957</v>
      </c>
      <c r="L46" s="307">
        <v>723</v>
      </c>
      <c r="M46" s="315">
        <f t="shared" si="30"/>
        <v>3.4064885496183209E-2</v>
      </c>
      <c r="N46" s="317">
        <f t="shared" si="31"/>
        <v>3.6422079300449064E-2</v>
      </c>
      <c r="O46" s="317">
        <f t="shared" si="32"/>
        <v>0.37498073465193926</v>
      </c>
      <c r="P46" s="317">
        <f t="shared" si="33"/>
        <v>2.626322792886086E-2</v>
      </c>
      <c r="Q46" s="315">
        <f t="shared" si="34"/>
        <v>3.333694186077131E-2</v>
      </c>
      <c r="R46" s="315">
        <f t="shared" si="35"/>
        <v>0</v>
      </c>
      <c r="S46" s="317">
        <f t="shared" si="36"/>
        <v>0</v>
      </c>
      <c r="T46" s="315">
        <f t="shared" si="37"/>
        <v>0</v>
      </c>
      <c r="U46" s="315">
        <f t="shared" si="48"/>
        <v>0.50506786923820379</v>
      </c>
      <c r="W46" s="307">
        <v>723</v>
      </c>
      <c r="X46" s="315">
        <f t="shared" si="49"/>
        <v>1.2387231089518169E-5</v>
      </c>
      <c r="Y46" s="315">
        <f t="shared" si="50"/>
        <v>4.1431769174703897E-4</v>
      </c>
      <c r="Z46" s="315">
        <f t="shared" si="51"/>
        <v>-1.681379779693154E-2</v>
      </c>
      <c r="AA46" s="315">
        <f t="shared" si="52"/>
        <v>8.3787499046783058E-3</v>
      </c>
      <c r="AB46" s="315">
        <f t="shared" si="53"/>
        <v>-3.7032396248074771E-3</v>
      </c>
      <c r="AC46" s="315">
        <f t="shared" si="54"/>
        <v>0</v>
      </c>
      <c r="AD46" s="315">
        <f t="shared" si="55"/>
        <v>0</v>
      </c>
      <c r="AE46" s="315">
        <f t="shared" si="56"/>
        <v>0</v>
      </c>
      <c r="AF46" s="315">
        <f t="shared" si="57"/>
        <v>-1.1711582594224154E-2</v>
      </c>
    </row>
    <row r="47" spans="1:32" ht="18" customHeight="1" x14ac:dyDescent="0.2">
      <c r="A47" s="307">
        <v>729</v>
      </c>
      <c r="B47" s="315">
        <f t="shared" si="39"/>
        <v>9.6472727272727266E-3</v>
      </c>
      <c r="C47" s="315">
        <f t="shared" si="40"/>
        <v>3.7305355664167594E-2</v>
      </c>
      <c r="D47" s="315">
        <f t="shared" si="41"/>
        <v>2.1351468901980946E-3</v>
      </c>
      <c r="E47" s="315">
        <f t="shared" si="42"/>
        <v>3.5082999682736954E-2</v>
      </c>
      <c r="F47" s="315">
        <f t="shared" si="43"/>
        <v>0.12292241307416454</v>
      </c>
      <c r="G47" s="316">
        <f t="shared" si="44"/>
        <v>5.2647368421052637E-2</v>
      </c>
      <c r="H47" s="315">
        <f t="shared" si="45"/>
        <v>0</v>
      </c>
      <c r="I47" s="315">
        <f t="shared" si="46"/>
        <v>4.2231075697211157E-2</v>
      </c>
      <c r="J47" s="315">
        <f t="shared" si="47"/>
        <v>0.30197163215680367</v>
      </c>
      <c r="L47" s="307">
        <v>729</v>
      </c>
      <c r="M47" s="315">
        <f t="shared" si="30"/>
        <v>1.0461650308978556E-2</v>
      </c>
      <c r="N47" s="317">
        <f t="shared" si="31"/>
        <v>3.6885763355727262E-2</v>
      </c>
      <c r="O47" s="317">
        <f t="shared" si="32"/>
        <v>2.3118417672745948E-3</v>
      </c>
      <c r="P47" s="317">
        <f t="shared" si="33"/>
        <v>3.6559222048870584E-2</v>
      </c>
      <c r="Q47" s="315">
        <f t="shared" si="34"/>
        <v>0.11965884786545851</v>
      </c>
      <c r="R47" s="315">
        <f t="shared" si="35"/>
        <v>0.06</v>
      </c>
      <c r="S47" s="317">
        <f t="shared" si="36"/>
        <v>0</v>
      </c>
      <c r="T47" s="315">
        <f t="shared" si="37"/>
        <v>4.6192893401015234E-2</v>
      </c>
      <c r="U47" s="315">
        <f t="shared" si="48"/>
        <v>0.31207021874732471</v>
      </c>
      <c r="W47" s="307">
        <v>729</v>
      </c>
      <c r="X47" s="315">
        <f t="shared" si="49"/>
        <v>-8.1437758170582915E-4</v>
      </c>
      <c r="Y47" s="315">
        <f t="shared" si="50"/>
        <v>4.1959230844033218E-4</v>
      </c>
      <c r="Z47" s="315">
        <f t="shared" si="51"/>
        <v>-1.7669487707650021E-4</v>
      </c>
      <c r="AA47" s="315">
        <f t="shared" si="52"/>
        <v>-1.4762223661336296E-3</v>
      </c>
      <c r="AB47" s="315">
        <f t="shared" si="53"/>
        <v>3.2635652087060346E-3</v>
      </c>
      <c r="AC47" s="315">
        <f t="shared" si="54"/>
        <v>-7.3526315789473606E-3</v>
      </c>
      <c r="AD47" s="315">
        <f t="shared" si="55"/>
        <v>0</v>
      </c>
      <c r="AE47" s="315">
        <f t="shared" si="56"/>
        <v>-3.9618177038040769E-3</v>
      </c>
      <c r="AF47" s="315">
        <f t="shared" si="57"/>
        <v>-1.0098586590521029E-2</v>
      </c>
    </row>
    <row r="48" spans="1:32" ht="18" customHeight="1" x14ac:dyDescent="0.2">
      <c r="A48" s="307">
        <v>732</v>
      </c>
      <c r="B48" s="315">
        <f t="shared" si="39"/>
        <v>6.7740909090909088E-2</v>
      </c>
      <c r="C48" s="315">
        <f t="shared" si="40"/>
        <v>3.4126362336094486E-2</v>
      </c>
      <c r="D48" s="315">
        <f t="shared" si="41"/>
        <v>4.8040805029457123E-2</v>
      </c>
      <c r="E48" s="315">
        <f t="shared" si="42"/>
        <v>3.2093385458864622E-2</v>
      </c>
      <c r="F48" s="315">
        <f t="shared" si="43"/>
        <v>3.4421302659743691E-2</v>
      </c>
      <c r="G48" s="316">
        <f t="shared" si="44"/>
        <v>5.2631578947368418E-2</v>
      </c>
      <c r="H48" s="315">
        <f t="shared" si="45"/>
        <v>0</v>
      </c>
      <c r="I48" s="315">
        <f t="shared" si="46"/>
        <v>0</v>
      </c>
      <c r="J48" s="315">
        <f t="shared" si="47"/>
        <v>0.2690543435224374</v>
      </c>
      <c r="L48" s="307">
        <v>732</v>
      </c>
      <c r="M48" s="315">
        <f t="shared" si="30"/>
        <v>6.9320247182842618E-2</v>
      </c>
      <c r="N48" s="317">
        <f t="shared" si="31"/>
        <v>2.7539855601838192E-2</v>
      </c>
      <c r="O48" s="317">
        <f t="shared" si="32"/>
        <v>5.2016439763678382E-2</v>
      </c>
      <c r="P48" s="317">
        <f t="shared" si="33"/>
        <v>2.729605149909696E-2</v>
      </c>
      <c r="Q48" s="315">
        <f t="shared" si="34"/>
        <v>3.6040411606194582E-2</v>
      </c>
      <c r="R48" s="315">
        <f t="shared" si="35"/>
        <v>0.06</v>
      </c>
      <c r="S48" s="317">
        <f t="shared" si="36"/>
        <v>0</v>
      </c>
      <c r="T48" s="315">
        <f t="shared" si="37"/>
        <v>0</v>
      </c>
      <c r="U48" s="315">
        <f t="shared" si="48"/>
        <v>0.27221300565365075</v>
      </c>
      <c r="W48" s="307">
        <v>732</v>
      </c>
      <c r="X48" s="315">
        <f t="shared" si="49"/>
        <v>-1.5793380919335298E-3</v>
      </c>
      <c r="Y48" s="315">
        <f t="shared" si="50"/>
        <v>6.5865067342562936E-3</v>
      </c>
      <c r="Z48" s="315">
        <f t="shared" si="51"/>
        <v>-3.9756347342212589E-3</v>
      </c>
      <c r="AA48" s="315">
        <f t="shared" si="52"/>
        <v>4.797333959767662E-3</v>
      </c>
      <c r="AB48" s="315">
        <f t="shared" si="53"/>
        <v>-1.6191089464508909E-3</v>
      </c>
      <c r="AC48" s="315">
        <f t="shared" si="54"/>
        <v>-7.3684210526315796E-3</v>
      </c>
      <c r="AD48" s="315">
        <f t="shared" si="55"/>
        <v>0</v>
      </c>
      <c r="AE48" s="315">
        <f t="shared" si="56"/>
        <v>0</v>
      </c>
      <c r="AF48" s="315">
        <f t="shared" si="57"/>
        <v>-3.1586621312133037E-3</v>
      </c>
    </row>
    <row r="49" spans="1:32" ht="18" customHeight="1" x14ac:dyDescent="0.2">
      <c r="A49" s="307">
        <v>737</v>
      </c>
      <c r="B49" s="315">
        <f t="shared" si="39"/>
        <v>5.3363636363636363E-2</v>
      </c>
      <c r="C49" s="315">
        <f t="shared" si="40"/>
        <v>0</v>
      </c>
      <c r="D49" s="315">
        <f t="shared" si="41"/>
        <v>0</v>
      </c>
      <c r="E49" s="315">
        <f t="shared" si="42"/>
        <v>0</v>
      </c>
      <c r="F49" s="315">
        <f t="shared" si="43"/>
        <v>0.11267849255450914</v>
      </c>
      <c r="G49" s="316">
        <f t="shared" si="44"/>
        <v>0</v>
      </c>
      <c r="H49" s="315">
        <f t="shared" si="45"/>
        <v>0</v>
      </c>
      <c r="I49" s="315">
        <f t="shared" si="46"/>
        <v>0</v>
      </c>
      <c r="J49" s="315">
        <f t="shared" si="47"/>
        <v>0.16604212891814552</v>
      </c>
      <c r="L49" s="307">
        <v>737</v>
      </c>
      <c r="M49" s="315">
        <f t="shared" si="30"/>
        <v>5.1208651399491101E-2</v>
      </c>
      <c r="N49" s="317">
        <f t="shared" si="31"/>
        <v>0</v>
      </c>
      <c r="O49" s="317">
        <f t="shared" si="32"/>
        <v>0</v>
      </c>
      <c r="P49" s="317">
        <f t="shared" si="33"/>
        <v>0</v>
      </c>
      <c r="Q49" s="315">
        <f t="shared" si="34"/>
        <v>0.11832068885813514</v>
      </c>
      <c r="R49" s="315">
        <f t="shared" si="35"/>
        <v>0.06</v>
      </c>
      <c r="S49" s="317">
        <f t="shared" si="36"/>
        <v>0</v>
      </c>
      <c r="T49" s="315">
        <f t="shared" si="37"/>
        <v>0</v>
      </c>
      <c r="U49" s="315">
        <f t="shared" si="48"/>
        <v>0.22952934025762622</v>
      </c>
      <c r="W49" s="307">
        <v>737</v>
      </c>
      <c r="X49" s="315">
        <f t="shared" si="49"/>
        <v>2.1549849641452623E-3</v>
      </c>
      <c r="Y49" s="315">
        <f t="shared" si="50"/>
        <v>0</v>
      </c>
      <c r="Z49" s="315">
        <f t="shared" si="51"/>
        <v>0</v>
      </c>
      <c r="AA49" s="315">
        <f t="shared" si="52"/>
        <v>0</v>
      </c>
      <c r="AB49" s="315">
        <f t="shared" si="53"/>
        <v>-5.6421963036260014E-3</v>
      </c>
      <c r="AC49" s="315">
        <f t="shared" si="54"/>
        <v>-0.06</v>
      </c>
      <c r="AD49" s="315">
        <f t="shared" si="55"/>
        <v>0</v>
      </c>
      <c r="AE49" s="315">
        <f t="shared" si="56"/>
        <v>0</v>
      </c>
      <c r="AF49" s="315">
        <f t="shared" si="57"/>
        <v>-6.3487211339480737E-2</v>
      </c>
    </row>
    <row r="50" spans="1:32" ht="18" customHeight="1" x14ac:dyDescent="0.2">
      <c r="A50" s="307">
        <v>744</v>
      </c>
      <c r="B50" s="315">
        <f t="shared" si="39"/>
        <v>2.26985E-2</v>
      </c>
      <c r="C50" s="315">
        <f t="shared" si="40"/>
        <v>1.3317868663690833E-2</v>
      </c>
      <c r="D50" s="315">
        <f t="shared" si="41"/>
        <v>0.10580823217745444</v>
      </c>
      <c r="E50" s="315">
        <f t="shared" si="42"/>
        <v>1.2524496115494237E-2</v>
      </c>
      <c r="F50" s="315">
        <f t="shared" si="43"/>
        <v>9.4511556649668118E-3</v>
      </c>
      <c r="G50" s="316">
        <f t="shared" si="44"/>
        <v>0</v>
      </c>
      <c r="H50" s="315">
        <f t="shared" si="45"/>
        <v>7.5563802455038548E-2</v>
      </c>
      <c r="I50" s="315">
        <f t="shared" si="46"/>
        <v>6.3745019920318736E-3</v>
      </c>
      <c r="J50" s="315">
        <f t="shared" si="47"/>
        <v>0.24573855706867678</v>
      </c>
      <c r="L50" s="307">
        <v>744</v>
      </c>
      <c r="M50" s="315">
        <f t="shared" si="30"/>
        <v>2.6682433660487101E-2</v>
      </c>
      <c r="N50" s="317">
        <f t="shared" si="31"/>
        <v>1.8881148569112903E-2</v>
      </c>
      <c r="O50" s="317">
        <f t="shared" si="32"/>
        <v>0.10000873362445413</v>
      </c>
      <c r="P50" s="317">
        <f t="shared" si="33"/>
        <v>1.8713998038181679E-2</v>
      </c>
      <c r="Q50" s="315">
        <f t="shared" si="34"/>
        <v>1.353063200919882E-2</v>
      </c>
      <c r="R50" s="315">
        <f t="shared" si="35"/>
        <v>0</v>
      </c>
      <c r="S50" s="317">
        <f t="shared" si="36"/>
        <v>7.3952641165755922E-2</v>
      </c>
      <c r="T50" s="315">
        <f t="shared" si="37"/>
        <v>1.573604060913706E-2</v>
      </c>
      <c r="U50" s="315">
        <f t="shared" si="48"/>
        <v>0.26750562767632763</v>
      </c>
      <c r="W50" s="307">
        <v>744</v>
      </c>
      <c r="X50" s="315">
        <f t="shared" si="49"/>
        <v>-3.983933660487101E-3</v>
      </c>
      <c r="Y50" s="315">
        <f t="shared" si="50"/>
        <v>-5.5632799054220698E-3</v>
      </c>
      <c r="Z50" s="315">
        <f t="shared" si="51"/>
        <v>5.7994985530003124E-3</v>
      </c>
      <c r="AA50" s="315">
        <f t="shared" si="52"/>
        <v>-6.1895019226874421E-3</v>
      </c>
      <c r="AB50" s="315">
        <f t="shared" si="53"/>
        <v>-4.0794763442320078E-3</v>
      </c>
      <c r="AC50" s="315">
        <f t="shared" si="54"/>
        <v>0</v>
      </c>
      <c r="AD50" s="315">
        <f t="shared" si="55"/>
        <v>1.6111612892826255E-3</v>
      </c>
      <c r="AE50" s="315">
        <f t="shared" si="56"/>
        <v>-9.3615386171051855E-3</v>
      </c>
      <c r="AF50" s="315">
        <f t="shared" si="57"/>
        <v>-2.1767070607650867E-2</v>
      </c>
    </row>
    <row r="51" spans="1:32" ht="18" customHeight="1" x14ac:dyDescent="0.2">
      <c r="A51" s="307">
        <v>748</v>
      </c>
      <c r="B51" s="315">
        <f t="shared" si="39"/>
        <v>5.5329545454545451E-2</v>
      </c>
      <c r="C51" s="315">
        <f t="shared" si="40"/>
        <v>6.2049198839034536E-2</v>
      </c>
      <c r="D51" s="315">
        <f t="shared" si="41"/>
        <v>4.3058795618994901E-2</v>
      </c>
      <c r="E51" s="315">
        <f t="shared" si="42"/>
        <v>5.7933280368759291E-2</v>
      </c>
      <c r="F51" s="315">
        <f t="shared" si="43"/>
        <v>4.2810414111992781E-2</v>
      </c>
      <c r="G51" s="316">
        <f t="shared" si="44"/>
        <v>0</v>
      </c>
      <c r="H51" s="315">
        <f t="shared" si="45"/>
        <v>0</v>
      </c>
      <c r="I51" s="315">
        <f t="shared" si="46"/>
        <v>0</v>
      </c>
      <c r="J51" s="315">
        <f t="shared" si="47"/>
        <v>0.26118123439332697</v>
      </c>
      <c r="L51" s="307">
        <v>748</v>
      </c>
      <c r="M51" s="315">
        <f t="shared" si="30"/>
        <v>5.633178844056707E-2</v>
      </c>
      <c r="N51" s="317">
        <f t="shared" si="31"/>
        <v>6.3611828629871497E-2</v>
      </c>
      <c r="O51" s="317">
        <f t="shared" si="32"/>
        <v>4.4695607500642172E-2</v>
      </c>
      <c r="P51" s="317">
        <f t="shared" si="33"/>
        <v>6.0370996784038768E-2</v>
      </c>
      <c r="Q51" s="315">
        <f t="shared" si="34"/>
        <v>4.0552046181348986E-2</v>
      </c>
      <c r="R51" s="315">
        <f t="shared" si="35"/>
        <v>0</v>
      </c>
      <c r="S51" s="317">
        <f t="shared" si="36"/>
        <v>0</v>
      </c>
      <c r="T51" s="315">
        <f t="shared" si="37"/>
        <v>0</v>
      </c>
      <c r="U51" s="315">
        <f t="shared" si="48"/>
        <v>0.2655622675364685</v>
      </c>
      <c r="W51" s="307">
        <v>748</v>
      </c>
      <c r="X51" s="315">
        <f t="shared" si="49"/>
        <v>-1.0022429860216189E-3</v>
      </c>
      <c r="Y51" s="315">
        <f t="shared" si="50"/>
        <v>-1.5626297908369613E-3</v>
      </c>
      <c r="Z51" s="315">
        <f t="shared" si="51"/>
        <v>-1.636811881647271E-3</v>
      </c>
      <c r="AA51" s="315">
        <f t="shared" si="52"/>
        <v>-2.437716415279477E-3</v>
      </c>
      <c r="AB51" s="315">
        <f t="shared" si="53"/>
        <v>2.2583679306437954E-3</v>
      </c>
      <c r="AC51" s="315">
        <f t="shared" si="54"/>
        <v>0</v>
      </c>
      <c r="AD51" s="315">
        <f t="shared" si="55"/>
        <v>0</v>
      </c>
      <c r="AE51" s="315">
        <f t="shared" si="56"/>
        <v>0</v>
      </c>
      <c r="AF51" s="315">
        <f t="shared" si="57"/>
        <v>-4.3810331431415328E-3</v>
      </c>
    </row>
    <row r="52" spans="1:32" ht="18" customHeight="1" x14ac:dyDescent="0.2">
      <c r="A52" s="307">
        <v>749</v>
      </c>
      <c r="B52" s="315">
        <f t="shared" si="39"/>
        <v>8.6936363636363631E-2</v>
      </c>
      <c r="C52" s="315">
        <f t="shared" si="40"/>
        <v>9.5573331251550889E-2</v>
      </c>
      <c r="D52" s="315">
        <f t="shared" si="41"/>
        <v>0.14412241508837137</v>
      </c>
      <c r="E52" s="315">
        <f t="shared" si="42"/>
        <v>8.9879833345132373E-2</v>
      </c>
      <c r="F52" s="315">
        <f t="shared" si="43"/>
        <v>9.9251589946656851E-2</v>
      </c>
      <c r="G52" s="316">
        <f t="shared" si="44"/>
        <v>0.10527894736842104</v>
      </c>
      <c r="H52" s="315">
        <f t="shared" si="45"/>
        <v>5.7807593491293184E-2</v>
      </c>
      <c r="I52" s="315">
        <f t="shared" si="46"/>
        <v>0.31115537848605579</v>
      </c>
      <c r="J52" s="315">
        <f t="shared" si="47"/>
        <v>0.99000545261384509</v>
      </c>
      <c r="L52" s="307">
        <v>749</v>
      </c>
      <c r="M52" s="315">
        <f t="shared" si="30"/>
        <v>8.4955470737913499E-2</v>
      </c>
      <c r="N52" s="317">
        <f t="shared" si="31"/>
        <v>9.6510791267743062E-2</v>
      </c>
      <c r="O52" s="317">
        <f t="shared" si="32"/>
        <v>0.15604931929103516</v>
      </c>
      <c r="P52" s="317">
        <f t="shared" si="33"/>
        <v>9.5656403096284828E-2</v>
      </c>
      <c r="Q52" s="315">
        <f t="shared" si="34"/>
        <v>9.6625636734419221E-2</v>
      </c>
      <c r="R52" s="315">
        <f t="shared" si="35"/>
        <v>0.06</v>
      </c>
      <c r="S52" s="317">
        <f t="shared" si="36"/>
        <v>5.6746532156368226E-2</v>
      </c>
      <c r="T52" s="315">
        <f t="shared" si="37"/>
        <v>0.25939086294416247</v>
      </c>
      <c r="U52" s="315">
        <f t="shared" si="48"/>
        <v>0.9059350162279266</v>
      </c>
      <c r="W52" s="307">
        <v>749</v>
      </c>
      <c r="X52" s="315">
        <f t="shared" si="49"/>
        <v>1.9808928984501317E-3</v>
      </c>
      <c r="Y52" s="315">
        <f t="shared" si="50"/>
        <v>-9.3746001619217367E-4</v>
      </c>
      <c r="Z52" s="315">
        <f t="shared" si="51"/>
        <v>-1.1926904202663791E-2</v>
      </c>
      <c r="AA52" s="315">
        <f t="shared" si="52"/>
        <v>-5.776569751152455E-3</v>
      </c>
      <c r="AB52" s="315">
        <f t="shared" si="53"/>
        <v>2.6259532122376306E-3</v>
      </c>
      <c r="AC52" s="315">
        <f t="shared" si="54"/>
        <v>4.5278947368421044E-2</v>
      </c>
      <c r="AD52" s="315">
        <f t="shared" si="55"/>
        <v>1.0610613349249579E-3</v>
      </c>
      <c r="AE52" s="315">
        <f t="shared" si="56"/>
        <v>5.1764515541893319E-2</v>
      </c>
      <c r="AF52" s="315">
        <f t="shared" si="57"/>
        <v>8.4070436385918657E-2</v>
      </c>
    </row>
    <row r="53" spans="1:32" ht="18" customHeight="1" x14ac:dyDescent="0.2">
      <c r="A53" s="307">
        <v>756</v>
      </c>
      <c r="B53" s="315">
        <f t="shared" si="39"/>
        <v>1.1454545454545453E-2</v>
      </c>
      <c r="C53" s="315">
        <f t="shared" si="40"/>
        <v>2.8104063100313104E-2</v>
      </c>
      <c r="D53" s="315">
        <f t="shared" si="41"/>
        <v>1.9928037641848879E-2</v>
      </c>
      <c r="E53" s="315">
        <f t="shared" si="42"/>
        <v>2.6429846848476744E-2</v>
      </c>
      <c r="F53" s="315">
        <f t="shared" si="43"/>
        <v>2.6687011394489007E-2</v>
      </c>
      <c r="G53" s="316">
        <f t="shared" si="44"/>
        <v>0.15788947368421055</v>
      </c>
      <c r="H53" s="315">
        <f t="shared" si="45"/>
        <v>0</v>
      </c>
      <c r="I53" s="315">
        <f t="shared" si="46"/>
        <v>0</v>
      </c>
      <c r="J53" s="315">
        <f t="shared" si="47"/>
        <v>0.27049297812388373</v>
      </c>
      <c r="L53" s="307">
        <v>756</v>
      </c>
      <c r="M53" s="315">
        <f t="shared" si="30"/>
        <v>1.1450381679389315E-2</v>
      </c>
      <c r="N53" s="317">
        <f t="shared" si="31"/>
        <v>2.7787962409061957E-2</v>
      </c>
      <c r="O53" s="317">
        <f t="shared" si="32"/>
        <v>2.1577189827896217E-2</v>
      </c>
      <c r="P53" s="317">
        <f t="shared" si="33"/>
        <v>2.7541961872962699E-2</v>
      </c>
      <c r="Q53" s="315">
        <f t="shared" si="34"/>
        <v>2.527919761954223E-2</v>
      </c>
      <c r="R53" s="315">
        <f t="shared" si="35"/>
        <v>0.12</v>
      </c>
      <c r="S53" s="317">
        <f t="shared" si="36"/>
        <v>0</v>
      </c>
      <c r="T53" s="315">
        <f t="shared" si="37"/>
        <v>0</v>
      </c>
      <c r="U53" s="315">
        <f t="shared" si="48"/>
        <v>0.2336366934088524</v>
      </c>
      <c r="W53" s="307">
        <v>756</v>
      </c>
      <c r="X53" s="315">
        <f t="shared" si="49"/>
        <v>4.163775156138666E-6</v>
      </c>
      <c r="Y53" s="315">
        <f t="shared" si="50"/>
        <v>3.1610069125114632E-4</v>
      </c>
      <c r="Z53" s="315">
        <f t="shared" si="51"/>
        <v>-1.6491521860473382E-3</v>
      </c>
      <c r="AA53" s="315">
        <f t="shared" si="52"/>
        <v>-1.1121150244859553E-3</v>
      </c>
      <c r="AB53" s="315">
        <f t="shared" si="53"/>
        <v>1.4078137749467777E-3</v>
      </c>
      <c r="AC53" s="315">
        <f t="shared" si="54"/>
        <v>3.7889473684210556E-2</v>
      </c>
      <c r="AD53" s="315">
        <f t="shared" si="55"/>
        <v>0</v>
      </c>
      <c r="AE53" s="315">
        <f t="shared" si="56"/>
        <v>0</v>
      </c>
      <c r="AF53" s="315">
        <f t="shared" si="57"/>
        <v>3.6856284715031329E-2</v>
      </c>
    </row>
    <row r="54" spans="1:32" ht="18" customHeight="1" x14ac:dyDescent="0.2">
      <c r="A54" s="310" t="s">
        <v>518</v>
      </c>
      <c r="B54" s="311">
        <f>SUM(B37:B53)</f>
        <v>1</v>
      </c>
      <c r="C54" s="311">
        <f t="shared" ref="C54:J54" si="58">SUM(C37:C53)</f>
        <v>0.99999999999999989</v>
      </c>
      <c r="D54" s="311">
        <f t="shared" si="58"/>
        <v>1.0000000000000002</v>
      </c>
      <c r="E54" s="311">
        <f t="shared" si="58"/>
        <v>0.99999999999999989</v>
      </c>
      <c r="F54" s="311">
        <f t="shared" si="58"/>
        <v>0.99999999999999978</v>
      </c>
      <c r="G54" s="311">
        <f t="shared" si="58"/>
        <v>0.99999999999999989</v>
      </c>
      <c r="H54" s="311">
        <f t="shared" si="58"/>
        <v>1.0000000000000002</v>
      </c>
      <c r="I54" s="311">
        <f t="shared" si="58"/>
        <v>1</v>
      </c>
      <c r="J54" s="311">
        <f t="shared" si="58"/>
        <v>8</v>
      </c>
      <c r="L54" s="310" t="s">
        <v>518</v>
      </c>
      <c r="M54" s="311">
        <f>SUM(M37:M53)</f>
        <v>1.0000000000000002</v>
      </c>
      <c r="N54" s="311">
        <f t="shared" ref="N54:T54" si="59">SUM(N37:N53)</f>
        <v>0.99999999999999989</v>
      </c>
      <c r="O54" s="311">
        <f t="shared" si="59"/>
        <v>0.99999999999999989</v>
      </c>
      <c r="P54" s="311">
        <f t="shared" si="59"/>
        <v>0.99999999999999978</v>
      </c>
      <c r="Q54" s="311">
        <f t="shared" si="59"/>
        <v>1.0000000000000002</v>
      </c>
      <c r="R54" s="311">
        <f t="shared" si="59"/>
        <v>1.0000000000000004</v>
      </c>
      <c r="S54" s="311">
        <f t="shared" si="59"/>
        <v>1</v>
      </c>
      <c r="T54" s="311">
        <f t="shared" si="59"/>
        <v>1.0000000000000002</v>
      </c>
      <c r="U54" s="311">
        <f>SUM(U37:U53)</f>
        <v>8</v>
      </c>
      <c r="W54" s="310" t="s">
        <v>518</v>
      </c>
      <c r="X54" s="311">
        <f>SUM(X37:X53)</f>
        <v>-1.0581813203458523E-16</v>
      </c>
      <c r="Y54" s="311">
        <f t="shared" ref="Y54:AF54" si="60">SUM(Y37:Y53)</f>
        <v>1.7867651802561113E-16</v>
      </c>
      <c r="Z54" s="311">
        <f t="shared" si="60"/>
        <v>2.6367796834847468E-16</v>
      </c>
      <c r="AA54" s="311">
        <f t="shared" si="60"/>
        <v>6.0715321659188248E-17</v>
      </c>
      <c r="AB54" s="311">
        <f t="shared" si="60"/>
        <v>-2.4806545706468341E-16</v>
      </c>
      <c r="AC54" s="311">
        <f t="shared" si="60"/>
        <v>0</v>
      </c>
      <c r="AD54" s="311">
        <f t="shared" si="60"/>
        <v>4.8572257327350599E-17</v>
      </c>
      <c r="AE54" s="311">
        <f t="shared" si="60"/>
        <v>-5.5511151231257827E-17</v>
      </c>
      <c r="AF54" s="311">
        <f t="shared" si="60"/>
        <v>1.6653345369377348E-16</v>
      </c>
    </row>
    <row r="55" spans="1:32" ht="18" customHeight="1" x14ac:dyDescent="0.2">
      <c r="A55" s="420"/>
      <c r="B55" s="313"/>
      <c r="C55" s="313"/>
      <c r="D55" s="313"/>
      <c r="E55" s="313"/>
      <c r="F55" s="313"/>
      <c r="G55" s="313"/>
      <c r="H55" s="313"/>
      <c r="I55" s="313"/>
      <c r="J55" s="314"/>
    </row>
    <row r="56" spans="1:32" ht="18" customHeight="1" x14ac:dyDescent="0.2"/>
    <row r="57" spans="1:32" ht="28.5" customHeight="1" x14ac:dyDescent="0.2">
      <c r="A57" s="318" t="s">
        <v>698</v>
      </c>
      <c r="B57" s="319" t="s">
        <v>9</v>
      </c>
      <c r="C57" s="319" t="s">
        <v>75</v>
      </c>
      <c r="D57" s="319" t="s">
        <v>34</v>
      </c>
      <c r="E57" s="319" t="s">
        <v>80</v>
      </c>
      <c r="F57" s="319" t="s">
        <v>3</v>
      </c>
      <c r="G57" s="320" t="s">
        <v>24</v>
      </c>
      <c r="H57" s="319" t="s">
        <v>70</v>
      </c>
      <c r="I57" s="319" t="s">
        <v>587</v>
      </c>
      <c r="J57" s="319" t="s">
        <v>518</v>
      </c>
    </row>
    <row r="58" spans="1:32" ht="18" customHeight="1" x14ac:dyDescent="0.2">
      <c r="A58" s="321">
        <v>340</v>
      </c>
      <c r="B58" s="421">
        <v>0</v>
      </c>
      <c r="C58" s="323"/>
      <c r="D58" s="323"/>
      <c r="E58" s="323"/>
      <c r="F58" s="323"/>
      <c r="G58" s="323"/>
      <c r="H58" s="323"/>
      <c r="I58" s="419">
        <v>0</v>
      </c>
      <c r="J58" s="324">
        <f>SUM(B58:I58)</f>
        <v>0</v>
      </c>
    </row>
    <row r="59" spans="1:32" ht="18" customHeight="1" x14ac:dyDescent="0.2">
      <c r="A59" s="321">
        <v>701</v>
      </c>
      <c r="B59" s="323"/>
      <c r="C59" s="323"/>
      <c r="D59" s="322">
        <v>1</v>
      </c>
      <c r="E59" s="323"/>
      <c r="F59" s="323"/>
      <c r="G59" s="326">
        <v>1</v>
      </c>
      <c r="H59" s="322">
        <v>1</v>
      </c>
      <c r="I59" s="322">
        <v>1</v>
      </c>
      <c r="J59" s="324">
        <f t="shared" ref="J59:J74" si="61">SUM(B59:I59)</f>
        <v>4</v>
      </c>
    </row>
    <row r="60" spans="1:32" ht="18" customHeight="1" x14ac:dyDescent="0.2">
      <c r="A60" s="321">
        <v>702</v>
      </c>
      <c r="B60" s="322">
        <v>1</v>
      </c>
      <c r="C60" s="423"/>
      <c r="D60" s="323"/>
      <c r="E60" s="323"/>
      <c r="F60" s="322">
        <v>1</v>
      </c>
      <c r="G60" s="326">
        <v>1</v>
      </c>
      <c r="H60" s="323"/>
      <c r="I60" s="325"/>
      <c r="J60" s="324">
        <f t="shared" si="61"/>
        <v>3</v>
      </c>
    </row>
    <row r="61" spans="1:32" ht="18" customHeight="1" x14ac:dyDescent="0.2">
      <c r="A61" s="321">
        <v>707</v>
      </c>
      <c r="B61" s="323"/>
      <c r="C61" s="322">
        <v>1</v>
      </c>
      <c r="D61" s="323"/>
      <c r="E61" s="322">
        <v>1</v>
      </c>
      <c r="F61" s="325"/>
      <c r="G61" s="326">
        <v>1</v>
      </c>
      <c r="H61" s="327">
        <v>1</v>
      </c>
      <c r="I61" s="325"/>
      <c r="J61" s="324">
        <f t="shared" si="61"/>
        <v>4</v>
      </c>
    </row>
    <row r="62" spans="1:32" ht="18" customHeight="1" x14ac:dyDescent="0.2">
      <c r="A62" s="321">
        <v>709</v>
      </c>
      <c r="B62" s="323"/>
      <c r="C62" s="327">
        <v>1</v>
      </c>
      <c r="D62" s="323"/>
      <c r="E62" s="322">
        <v>1</v>
      </c>
      <c r="F62" s="423"/>
      <c r="G62" s="323"/>
      <c r="H62" s="322">
        <v>1</v>
      </c>
      <c r="I62" s="323"/>
      <c r="J62" s="324">
        <f t="shared" si="61"/>
        <v>3</v>
      </c>
    </row>
    <row r="63" spans="1:32" ht="18" customHeight="1" x14ac:dyDescent="0.2">
      <c r="A63" s="321">
        <v>710</v>
      </c>
      <c r="B63" s="323"/>
      <c r="C63" s="322">
        <v>1</v>
      </c>
      <c r="D63" s="323"/>
      <c r="E63" s="327">
        <v>1</v>
      </c>
      <c r="F63" s="323"/>
      <c r="G63" s="323"/>
      <c r="H63" s="322">
        <v>2</v>
      </c>
      <c r="I63" s="323"/>
      <c r="J63" s="324">
        <f t="shared" si="61"/>
        <v>4</v>
      </c>
    </row>
    <row r="64" spans="1:32" ht="18" customHeight="1" x14ac:dyDescent="0.2">
      <c r="A64" s="321">
        <v>712</v>
      </c>
      <c r="B64" s="322">
        <v>1</v>
      </c>
      <c r="C64" s="323"/>
      <c r="D64" s="323"/>
      <c r="E64" s="323"/>
      <c r="F64" s="322">
        <v>1</v>
      </c>
      <c r="G64" s="323"/>
      <c r="H64" s="322">
        <v>1</v>
      </c>
      <c r="I64" s="323"/>
      <c r="J64" s="324">
        <f t="shared" si="61"/>
        <v>3</v>
      </c>
    </row>
    <row r="65" spans="1:10" ht="18" customHeight="1" x14ac:dyDescent="0.2">
      <c r="A65" s="321">
        <v>713</v>
      </c>
      <c r="B65" s="423"/>
      <c r="C65" s="323"/>
      <c r="D65" s="323"/>
      <c r="E65" s="423"/>
      <c r="F65" s="323"/>
      <c r="G65" s="326">
        <v>1</v>
      </c>
      <c r="H65" s="323"/>
      <c r="I65" s="323"/>
      <c r="J65" s="324">
        <f t="shared" si="61"/>
        <v>1</v>
      </c>
    </row>
    <row r="66" spans="1:10" ht="18" customHeight="1" x14ac:dyDescent="0.2">
      <c r="A66" s="321">
        <v>717</v>
      </c>
      <c r="B66" s="327">
        <v>1</v>
      </c>
      <c r="C66" s="326">
        <v>1</v>
      </c>
      <c r="D66" s="323"/>
      <c r="E66" s="326">
        <v>1</v>
      </c>
      <c r="F66" s="322">
        <v>1</v>
      </c>
      <c r="G66" s="326">
        <v>1</v>
      </c>
      <c r="H66" s="323"/>
      <c r="I66" s="322">
        <v>2</v>
      </c>
      <c r="J66" s="324">
        <f t="shared" si="61"/>
        <v>7</v>
      </c>
    </row>
    <row r="67" spans="1:10" ht="18" customHeight="1" x14ac:dyDescent="0.2">
      <c r="A67" s="321">
        <v>723</v>
      </c>
      <c r="B67" s="323"/>
      <c r="C67" s="323"/>
      <c r="D67" s="327">
        <v>1</v>
      </c>
      <c r="E67" s="323"/>
      <c r="F67" s="323"/>
      <c r="G67" s="323"/>
      <c r="H67" s="323"/>
      <c r="I67" s="323"/>
      <c r="J67" s="324">
        <f t="shared" si="61"/>
        <v>1</v>
      </c>
    </row>
    <row r="68" spans="1:10" ht="18" customHeight="1" x14ac:dyDescent="0.2">
      <c r="A68" s="321">
        <v>729</v>
      </c>
      <c r="B68" s="323"/>
      <c r="C68" s="323"/>
      <c r="D68" s="323"/>
      <c r="E68" s="323"/>
      <c r="F68" s="327">
        <v>1</v>
      </c>
      <c r="G68" s="326">
        <v>1</v>
      </c>
      <c r="H68" s="323"/>
      <c r="I68" s="422"/>
      <c r="J68" s="324">
        <f t="shared" si="61"/>
        <v>2</v>
      </c>
    </row>
    <row r="69" spans="1:10" ht="18" customHeight="1" x14ac:dyDescent="0.2">
      <c r="A69" s="321">
        <v>732</v>
      </c>
      <c r="B69" s="322">
        <v>1</v>
      </c>
      <c r="C69" s="323"/>
      <c r="D69" s="423">
        <v>1</v>
      </c>
      <c r="E69" s="323"/>
      <c r="F69" s="323"/>
      <c r="G69" s="326">
        <v>1</v>
      </c>
      <c r="H69" s="323"/>
      <c r="I69" s="325"/>
      <c r="J69" s="324">
        <f t="shared" si="61"/>
        <v>3</v>
      </c>
    </row>
    <row r="70" spans="1:10" ht="18" customHeight="1" x14ac:dyDescent="0.2">
      <c r="A70" s="321">
        <v>737</v>
      </c>
      <c r="B70" s="322">
        <v>1</v>
      </c>
      <c r="C70" s="323"/>
      <c r="D70" s="323"/>
      <c r="E70" s="323"/>
      <c r="F70" s="322">
        <v>1</v>
      </c>
      <c r="G70" s="323"/>
      <c r="H70" s="323"/>
      <c r="I70" s="325"/>
      <c r="J70" s="324">
        <f t="shared" si="61"/>
        <v>2</v>
      </c>
    </row>
    <row r="71" spans="1:10" ht="18" customHeight="1" x14ac:dyDescent="0.2">
      <c r="A71" s="321">
        <v>744</v>
      </c>
      <c r="B71" s="323"/>
      <c r="C71" s="323"/>
      <c r="D71" s="322">
        <v>1</v>
      </c>
      <c r="E71" s="323"/>
      <c r="F71" s="323"/>
      <c r="G71" s="323"/>
      <c r="H71" s="322">
        <v>1</v>
      </c>
      <c r="I71" s="325"/>
      <c r="J71" s="324">
        <f t="shared" si="61"/>
        <v>2</v>
      </c>
    </row>
    <row r="72" spans="1:10" ht="18" customHeight="1" x14ac:dyDescent="0.2">
      <c r="A72" s="321">
        <v>748</v>
      </c>
      <c r="B72" s="322">
        <v>1</v>
      </c>
      <c r="C72" s="322">
        <v>1</v>
      </c>
      <c r="D72" s="323"/>
      <c r="E72" s="322">
        <v>1</v>
      </c>
      <c r="F72" s="423"/>
      <c r="G72" s="323"/>
      <c r="H72" s="323"/>
      <c r="I72" s="323"/>
      <c r="J72" s="324">
        <f t="shared" si="61"/>
        <v>3</v>
      </c>
    </row>
    <row r="73" spans="1:10" ht="18" customHeight="1" x14ac:dyDescent="0.2">
      <c r="A73" s="321">
        <v>749</v>
      </c>
      <c r="B73" s="322">
        <v>1</v>
      </c>
      <c r="C73" s="322">
        <v>1</v>
      </c>
      <c r="D73" s="322">
        <v>1</v>
      </c>
      <c r="E73" s="322">
        <v>1</v>
      </c>
      <c r="F73" s="322">
        <v>1</v>
      </c>
      <c r="G73" s="326">
        <v>1</v>
      </c>
      <c r="H73" s="322">
        <v>1</v>
      </c>
      <c r="I73" s="327">
        <v>1</v>
      </c>
      <c r="J73" s="324">
        <f t="shared" si="61"/>
        <v>8</v>
      </c>
    </row>
    <row r="74" spans="1:10" ht="18" customHeight="1" x14ac:dyDescent="0.2">
      <c r="A74" s="321">
        <v>756</v>
      </c>
      <c r="B74" s="328"/>
      <c r="C74" s="328"/>
      <c r="D74" s="328"/>
      <c r="E74" s="328"/>
      <c r="F74" s="328"/>
      <c r="G74" s="326">
        <v>1</v>
      </c>
      <c r="H74" s="328"/>
      <c r="I74" s="328"/>
      <c r="J74" s="324">
        <f t="shared" si="61"/>
        <v>1</v>
      </c>
    </row>
    <row r="75" spans="1:10" ht="18" customHeight="1" x14ac:dyDescent="0.2">
      <c r="A75" s="321" t="s">
        <v>699</v>
      </c>
      <c r="B75" s="329">
        <f>SUM(B58:B74)</f>
        <v>7</v>
      </c>
      <c r="C75" s="329">
        <f t="shared" ref="C75:J75" si="62">SUM(C58:C74)</f>
        <v>6</v>
      </c>
      <c r="D75" s="329">
        <f t="shared" si="62"/>
        <v>5</v>
      </c>
      <c r="E75" s="329">
        <f t="shared" si="62"/>
        <v>6</v>
      </c>
      <c r="F75" s="329">
        <f t="shared" si="62"/>
        <v>6</v>
      </c>
      <c r="G75" s="329">
        <f t="shared" si="62"/>
        <v>9</v>
      </c>
      <c r="H75" s="329">
        <f t="shared" si="62"/>
        <v>8</v>
      </c>
      <c r="I75" s="329">
        <f t="shared" si="62"/>
        <v>4</v>
      </c>
      <c r="J75" s="329">
        <f t="shared" si="62"/>
        <v>51</v>
      </c>
    </row>
    <row r="76" spans="1:10" ht="24" customHeight="1" x14ac:dyDescent="0.2">
      <c r="A76" s="330" t="s">
        <v>700</v>
      </c>
      <c r="B76" s="324">
        <v>8</v>
      </c>
      <c r="C76" s="324">
        <v>5</v>
      </c>
      <c r="D76" s="324">
        <v>5</v>
      </c>
      <c r="E76" s="324">
        <v>5</v>
      </c>
      <c r="F76" s="324">
        <v>6</v>
      </c>
      <c r="G76" s="324">
        <v>0</v>
      </c>
      <c r="H76" s="324">
        <v>8</v>
      </c>
      <c r="I76" s="324">
        <v>5</v>
      </c>
      <c r="J76" s="331">
        <f>SUM(B76:I76)</f>
        <v>42</v>
      </c>
    </row>
    <row r="77" spans="1:10" ht="24" customHeight="1" x14ac:dyDescent="0.2">
      <c r="A77" s="330" t="s">
        <v>584</v>
      </c>
      <c r="B77" s="324">
        <f>B75-B76</f>
        <v>-1</v>
      </c>
      <c r="C77" s="324">
        <f t="shared" ref="C77:J77" si="63">C75-C76</f>
        <v>1</v>
      </c>
      <c r="D77" s="324">
        <f t="shared" si="63"/>
        <v>0</v>
      </c>
      <c r="E77" s="324">
        <f t="shared" si="63"/>
        <v>1</v>
      </c>
      <c r="F77" s="324">
        <f t="shared" si="63"/>
        <v>0</v>
      </c>
      <c r="G77" s="324">
        <f t="shared" si="63"/>
        <v>9</v>
      </c>
      <c r="H77" s="324">
        <f t="shared" si="63"/>
        <v>0</v>
      </c>
      <c r="I77" s="324">
        <f t="shared" si="63"/>
        <v>-1</v>
      </c>
      <c r="J77" s="324">
        <f t="shared" si="63"/>
        <v>9</v>
      </c>
    </row>
    <row r="78" spans="1:10" ht="24" customHeight="1" x14ac:dyDescent="0.2"/>
    <row r="79" spans="1:10" ht="24" customHeight="1" x14ac:dyDescent="0.2"/>
    <row r="80" spans="1:1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</sheetData>
  <conditionalFormatting sqref="X4:AE11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6:AE32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A22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:I11">
    <cfRule type="colorScale" priority="17">
      <colorScale>
        <cfvo type="min"/>
        <cfvo type="max"/>
        <color rgb="FFFCFCFF"/>
        <color rgb="FF63BE7B"/>
      </colorScale>
    </cfRule>
  </conditionalFormatting>
  <conditionalFormatting sqref="B37:I53">
    <cfRule type="colorScale" priority="14">
      <colorScale>
        <cfvo type="min"/>
        <cfvo type="max"/>
        <color rgb="FFFCFCFF"/>
        <color rgb="FF63BE7B"/>
      </colorScale>
    </cfRule>
  </conditionalFormatting>
  <conditionalFormatting sqref="M37:T53">
    <cfRule type="colorScale" priority="13">
      <colorScale>
        <cfvo type="min"/>
        <cfvo type="max"/>
        <color rgb="FFFCFCFF"/>
        <color rgb="FF63BE7B"/>
      </colorScale>
    </cfRule>
  </conditionalFormatting>
  <conditionalFormatting sqref="X37:AE53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11">
      <colorScale>
        <cfvo type="min"/>
        <cfvo type="max"/>
        <color rgb="FFFCFCFF"/>
        <color rgb="FF63BE7B"/>
      </colorScale>
    </cfRule>
  </conditionalFormatting>
  <conditionalFormatting sqref="M4:T11">
    <cfRule type="colorScale" priority="9">
      <colorScale>
        <cfvo type="min"/>
        <cfvo type="max"/>
        <color rgb="FFFCFCFF"/>
        <color rgb="FF63BE7B"/>
      </colorScale>
    </cfRule>
  </conditionalFormatting>
  <conditionalFormatting sqref="M16:T32">
    <cfRule type="colorScale" priority="8">
      <colorScale>
        <cfvo type="min"/>
        <cfvo type="max"/>
        <color rgb="FFFCFCFF"/>
        <color rgb="FF63BE7B"/>
      </colorScale>
    </cfRule>
  </conditionalFormatting>
  <conditionalFormatting sqref="B16:E32 G16:I32 F16:F17 F19:F32">
    <cfRule type="colorScale" priority="7">
      <colorScale>
        <cfvo type="min"/>
        <cfvo type="max"/>
        <color rgb="FFFFEF9C"/>
        <color rgb="FF63BE7B"/>
      </colorScale>
    </cfRule>
  </conditionalFormatting>
  <conditionalFormatting sqref="B16:E32 G16:I32 F16:F17 F19:F32">
    <cfRule type="colorScale" priority="6">
      <colorScale>
        <cfvo type="min"/>
        <cfvo type="max"/>
        <color rgb="FFFCFCFF"/>
        <color rgb="FF63BE7B"/>
      </colorScale>
    </cfRule>
  </conditionalFormatting>
  <conditionalFormatting sqref="M16:P32 R16:T32 Q16:Q17 Q19:Q32">
    <cfRule type="colorScale" priority="5">
      <colorScale>
        <cfvo type="min"/>
        <cfvo type="max"/>
        <color rgb="FFFFEF9C"/>
        <color rgb="FF63BE7B"/>
      </colorScale>
    </cfRule>
  </conditionalFormatting>
  <conditionalFormatting sqref="M16:P32 R16:T32 Q16:Q17 Q19:Q32">
    <cfRule type="colorScale" priority="4">
      <colorScale>
        <cfvo type="min"/>
        <cfvo type="max"/>
        <color rgb="FFFCFCFF"/>
        <color rgb="FF63BE7B"/>
      </colorScale>
    </cfRule>
  </conditionalFormatting>
  <conditionalFormatting sqref="X14">
    <cfRule type="colorScale" priority="3">
      <colorScale>
        <cfvo type="min"/>
        <cfvo type="max"/>
        <color rgb="FFFCFCFF"/>
        <color rgb="FF63BE7B"/>
      </colorScale>
    </cfRule>
  </conditionalFormatting>
  <conditionalFormatting sqref="X14">
    <cfRule type="colorScale" priority="2">
      <colorScale>
        <cfvo type="min"/>
        <cfvo type="max"/>
        <color rgb="FFFFEF9C"/>
        <color rgb="FF63BE7B"/>
      </colorScale>
    </cfRule>
  </conditionalFormatting>
  <conditionalFormatting sqref="X14">
    <cfRule type="colorScale" priority="1">
      <colorScale>
        <cfvo type="min"/>
        <cfvo type="max"/>
        <color rgb="FFFCFCFF"/>
        <color rgb="FF63BE7B"/>
      </colorScale>
    </cfRule>
  </conditionalFormatting>
  <pageMargins left="0.51181102362204722" right="0.70866141732283472" top="0.35433070866141736" bottom="0.35433070866141736" header="0.31496062992125984" footer="0.31496062992125984"/>
  <pageSetup paperSize="8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defaultColWidth="9.140625" defaultRowHeight="12.75" x14ac:dyDescent="0.2"/>
  <cols>
    <col min="1" max="1" width="39.85546875" customWidth="1"/>
    <col min="2" max="2" width="14.28515625" customWidth="1"/>
    <col min="6" max="6" width="12" customWidth="1"/>
  </cols>
  <sheetData>
    <row r="1" spans="1:6" ht="32.25" customHeight="1" thickBot="1" x14ac:dyDescent="0.25">
      <c r="A1" s="335"/>
      <c r="B1" s="335"/>
      <c r="C1" s="336"/>
      <c r="D1" s="337" t="s">
        <v>718</v>
      </c>
      <c r="E1" s="338"/>
      <c r="F1" s="339" t="s">
        <v>719</v>
      </c>
    </row>
    <row r="2" spans="1:6" ht="20.25" customHeight="1" x14ac:dyDescent="0.2">
      <c r="A2" s="340" t="s">
        <v>612</v>
      </c>
      <c r="B2" s="550" t="s">
        <v>767</v>
      </c>
      <c r="C2" s="341" t="s">
        <v>614</v>
      </c>
      <c r="D2" s="341" t="s">
        <v>616</v>
      </c>
      <c r="E2" s="341" t="s">
        <v>721</v>
      </c>
      <c r="F2" s="552" t="s">
        <v>720</v>
      </c>
    </row>
    <row r="3" spans="1:6" ht="27.75" customHeight="1" thickBot="1" x14ac:dyDescent="0.25">
      <c r="A3" s="342" t="s">
        <v>613</v>
      </c>
      <c r="B3" s="551"/>
      <c r="C3" s="343" t="s">
        <v>615</v>
      </c>
      <c r="D3" s="343" t="s">
        <v>617</v>
      </c>
      <c r="E3" s="343" t="s">
        <v>618</v>
      </c>
      <c r="F3" s="553"/>
    </row>
    <row r="4" spans="1:6" ht="18" customHeight="1" x14ac:dyDescent="0.2">
      <c r="A4" s="344" t="s">
        <v>619</v>
      </c>
      <c r="B4" s="165" t="s">
        <v>768</v>
      </c>
      <c r="C4" s="166">
        <v>3</v>
      </c>
      <c r="D4" s="166">
        <v>3</v>
      </c>
      <c r="E4" s="166">
        <v>9</v>
      </c>
      <c r="F4" s="167">
        <v>9</v>
      </c>
    </row>
    <row r="5" spans="1:6" ht="18" customHeight="1" x14ac:dyDescent="0.2">
      <c r="A5" s="344" t="s">
        <v>713</v>
      </c>
      <c r="B5" s="165" t="s">
        <v>769</v>
      </c>
      <c r="C5" s="166">
        <v>3</v>
      </c>
      <c r="D5" s="332" t="s">
        <v>701</v>
      </c>
      <c r="E5" s="333" t="s">
        <v>702</v>
      </c>
      <c r="F5" s="334" t="s">
        <v>702</v>
      </c>
    </row>
    <row r="6" spans="1:6" ht="18" customHeight="1" x14ac:dyDescent="0.2">
      <c r="A6" s="344" t="s">
        <v>703</v>
      </c>
      <c r="B6" s="165" t="s">
        <v>770</v>
      </c>
      <c r="C6" s="166">
        <v>3</v>
      </c>
      <c r="D6" s="166">
        <v>4</v>
      </c>
      <c r="E6" s="333">
        <v>12</v>
      </c>
      <c r="F6" s="334">
        <v>12</v>
      </c>
    </row>
    <row r="7" spans="1:6" ht="18" customHeight="1" x14ac:dyDescent="0.2">
      <c r="A7" s="344" t="s">
        <v>620</v>
      </c>
      <c r="B7" s="165" t="s">
        <v>771</v>
      </c>
      <c r="C7" s="166">
        <v>4</v>
      </c>
      <c r="D7" s="166">
        <v>2</v>
      </c>
      <c r="E7" s="166">
        <v>8</v>
      </c>
      <c r="F7" s="167">
        <v>15</v>
      </c>
    </row>
    <row r="8" spans="1:6" ht="18" customHeight="1" x14ac:dyDescent="0.2">
      <c r="A8" s="344" t="s">
        <v>806</v>
      </c>
      <c r="B8" s="165" t="s">
        <v>805</v>
      </c>
      <c r="C8" s="166">
        <v>10</v>
      </c>
      <c r="D8" s="166">
        <v>2</v>
      </c>
      <c r="E8" s="166">
        <v>20</v>
      </c>
      <c r="F8" s="167">
        <v>20</v>
      </c>
    </row>
    <row r="9" spans="1:6" ht="18" customHeight="1" x14ac:dyDescent="0.2">
      <c r="A9" s="344" t="s">
        <v>704</v>
      </c>
      <c r="B9" s="165" t="s">
        <v>772</v>
      </c>
      <c r="C9" s="166">
        <v>5</v>
      </c>
      <c r="D9" s="166">
        <v>3</v>
      </c>
      <c r="E9" s="166">
        <v>15</v>
      </c>
      <c r="F9" s="167">
        <v>20</v>
      </c>
    </row>
    <row r="10" spans="1:6" ht="18" customHeight="1" x14ac:dyDescent="0.2">
      <c r="A10" s="344" t="s">
        <v>803</v>
      </c>
      <c r="B10" s="165" t="s">
        <v>804</v>
      </c>
      <c r="C10" s="166">
        <v>10</v>
      </c>
      <c r="D10" s="166">
        <v>2</v>
      </c>
      <c r="E10" s="166">
        <v>20</v>
      </c>
      <c r="F10" s="167">
        <v>20</v>
      </c>
    </row>
    <row r="11" spans="1:6" ht="18" customHeight="1" x14ac:dyDescent="0.2">
      <c r="A11" s="344" t="s">
        <v>706</v>
      </c>
      <c r="B11" s="165" t="s">
        <v>774</v>
      </c>
      <c r="C11" s="166">
        <v>12</v>
      </c>
      <c r="D11" s="166">
        <v>2</v>
      </c>
      <c r="E11" s="166">
        <v>24</v>
      </c>
      <c r="F11" s="167">
        <v>20</v>
      </c>
    </row>
    <row r="12" spans="1:6" ht="18" customHeight="1" x14ac:dyDescent="0.2">
      <c r="A12" s="344" t="s">
        <v>705</v>
      </c>
      <c r="B12" s="165" t="s">
        <v>773</v>
      </c>
      <c r="C12" s="166">
        <v>5</v>
      </c>
      <c r="D12" s="166">
        <v>3</v>
      </c>
      <c r="E12" s="166">
        <v>15</v>
      </c>
      <c r="F12" s="167">
        <v>15</v>
      </c>
    </row>
    <row r="13" spans="1:6" ht="18" customHeight="1" x14ac:dyDescent="0.2">
      <c r="A13" s="344" t="s">
        <v>712</v>
      </c>
      <c r="B13" s="165" t="s">
        <v>796</v>
      </c>
      <c r="C13" s="166">
        <v>2</v>
      </c>
      <c r="D13" s="166">
        <v>4</v>
      </c>
      <c r="E13" s="166">
        <v>8</v>
      </c>
      <c r="F13" s="167">
        <v>15</v>
      </c>
    </row>
    <row r="14" spans="1:6" ht="18" customHeight="1" x14ac:dyDescent="0.2">
      <c r="A14" s="344" t="s">
        <v>314</v>
      </c>
      <c r="B14" s="165" t="s">
        <v>775</v>
      </c>
      <c r="C14" s="166">
        <v>20</v>
      </c>
      <c r="D14" s="166">
        <v>1</v>
      </c>
      <c r="E14" s="166">
        <v>20</v>
      </c>
      <c r="F14" s="167">
        <v>20</v>
      </c>
    </row>
    <row r="15" spans="1:6" ht="18" customHeight="1" x14ac:dyDescent="0.2">
      <c r="A15" s="344" t="s">
        <v>622</v>
      </c>
      <c r="B15" s="165" t="s">
        <v>782</v>
      </c>
      <c r="C15" s="166">
        <v>10</v>
      </c>
      <c r="D15" s="166">
        <v>2</v>
      </c>
      <c r="E15" s="166">
        <v>20</v>
      </c>
      <c r="F15" s="167">
        <v>20</v>
      </c>
    </row>
    <row r="16" spans="1:6" ht="18" customHeight="1" x14ac:dyDescent="0.2">
      <c r="A16" s="344" t="s">
        <v>714</v>
      </c>
      <c r="B16" s="165" t="s">
        <v>781</v>
      </c>
      <c r="C16" s="166">
        <v>7</v>
      </c>
      <c r="D16" s="166">
        <v>3</v>
      </c>
      <c r="E16" s="166">
        <v>21</v>
      </c>
      <c r="F16" s="167">
        <v>20</v>
      </c>
    </row>
    <row r="17" spans="1:6" ht="18" customHeight="1" x14ac:dyDescent="0.2">
      <c r="A17" s="344" t="s">
        <v>349</v>
      </c>
      <c r="B17" s="165" t="s">
        <v>780</v>
      </c>
      <c r="C17" s="166">
        <v>12</v>
      </c>
      <c r="D17" s="166">
        <v>2</v>
      </c>
      <c r="E17" s="166">
        <v>24</v>
      </c>
      <c r="F17" s="167">
        <v>20</v>
      </c>
    </row>
    <row r="18" spans="1:6" ht="18" customHeight="1" x14ac:dyDescent="0.2">
      <c r="A18" s="344" t="s">
        <v>711</v>
      </c>
      <c r="B18" s="165" t="s">
        <v>779</v>
      </c>
      <c r="C18" s="333" t="s">
        <v>709</v>
      </c>
      <c r="D18" s="166">
        <v>2</v>
      </c>
      <c r="E18" s="333" t="s">
        <v>710</v>
      </c>
      <c r="F18" s="334" t="s">
        <v>710</v>
      </c>
    </row>
    <row r="19" spans="1:6" ht="18" customHeight="1" x14ac:dyDescent="0.2">
      <c r="A19" s="344" t="s">
        <v>708</v>
      </c>
      <c r="B19" s="165" t="s">
        <v>778</v>
      </c>
      <c r="C19" s="333" t="s">
        <v>709</v>
      </c>
      <c r="D19" s="166">
        <v>2</v>
      </c>
      <c r="E19" s="333" t="s">
        <v>710</v>
      </c>
      <c r="F19" s="334" t="s">
        <v>710</v>
      </c>
    </row>
    <row r="20" spans="1:6" ht="18" customHeight="1" x14ac:dyDescent="0.2">
      <c r="A20" s="344" t="s">
        <v>707</v>
      </c>
      <c r="B20" s="165" t="s">
        <v>777</v>
      </c>
      <c r="C20" s="166">
        <v>8</v>
      </c>
      <c r="D20" s="166">
        <v>4</v>
      </c>
      <c r="E20" s="166">
        <v>32</v>
      </c>
      <c r="F20" s="167">
        <v>20</v>
      </c>
    </row>
    <row r="21" spans="1:6" ht="18" customHeight="1" x14ac:dyDescent="0.2">
      <c r="A21" s="344" t="s">
        <v>621</v>
      </c>
      <c r="B21" s="165" t="s">
        <v>776</v>
      </c>
      <c r="C21" s="166">
        <v>8</v>
      </c>
      <c r="D21" s="166">
        <v>2</v>
      </c>
      <c r="E21" s="166">
        <v>16</v>
      </c>
      <c r="F21" s="167">
        <v>16</v>
      </c>
    </row>
    <row r="22" spans="1:6" ht="18" customHeight="1" x14ac:dyDescent="0.2">
      <c r="A22" s="344" t="s">
        <v>794</v>
      </c>
      <c r="B22" s="165" t="s">
        <v>789</v>
      </c>
      <c r="C22" s="166">
        <v>20</v>
      </c>
      <c r="D22" s="166">
        <v>1.5</v>
      </c>
      <c r="E22" s="166">
        <v>30</v>
      </c>
      <c r="F22" s="167">
        <v>20</v>
      </c>
    </row>
    <row r="23" spans="1:6" ht="18" customHeight="1" x14ac:dyDescent="0.2">
      <c r="A23" s="344" t="s">
        <v>793</v>
      </c>
      <c r="B23" s="165" t="s">
        <v>788</v>
      </c>
      <c r="C23" s="166">
        <v>12</v>
      </c>
      <c r="D23" s="166">
        <v>1</v>
      </c>
      <c r="E23" s="166">
        <v>28</v>
      </c>
      <c r="F23" s="167">
        <v>20</v>
      </c>
    </row>
    <row r="24" spans="1:6" ht="18" customHeight="1" x14ac:dyDescent="0.2">
      <c r="A24" s="344" t="s">
        <v>792</v>
      </c>
      <c r="B24" s="165" t="s">
        <v>787</v>
      </c>
      <c r="C24" s="166">
        <v>20</v>
      </c>
      <c r="D24" s="166">
        <v>1.4</v>
      </c>
      <c r="E24" s="166">
        <v>28</v>
      </c>
      <c r="F24" s="167">
        <v>20</v>
      </c>
    </row>
    <row r="25" spans="1:6" ht="18" customHeight="1" x14ac:dyDescent="0.2">
      <c r="A25" s="344" t="s">
        <v>715</v>
      </c>
      <c r="B25" s="165" t="s">
        <v>786</v>
      </c>
      <c r="C25" s="166">
        <v>15</v>
      </c>
      <c r="D25" s="166">
        <v>1.6</v>
      </c>
      <c r="E25" s="166">
        <v>24</v>
      </c>
      <c r="F25" s="167">
        <v>20</v>
      </c>
    </row>
    <row r="26" spans="1:6" ht="18" customHeight="1" x14ac:dyDescent="0.2">
      <c r="A26" s="344" t="s">
        <v>716</v>
      </c>
      <c r="B26" s="165" t="s">
        <v>785</v>
      </c>
      <c r="C26" s="166">
        <v>15</v>
      </c>
      <c r="D26" s="166">
        <v>1.6</v>
      </c>
      <c r="E26" s="166">
        <v>24</v>
      </c>
      <c r="F26" s="167">
        <v>20</v>
      </c>
    </row>
    <row r="27" spans="1:6" ht="18" customHeight="1" x14ac:dyDescent="0.2">
      <c r="A27" s="344" t="s">
        <v>784</v>
      </c>
      <c r="B27" s="165" t="s">
        <v>783</v>
      </c>
      <c r="C27" s="166">
        <v>20</v>
      </c>
      <c r="D27" s="166">
        <v>1.2</v>
      </c>
      <c r="E27" s="166">
        <v>24</v>
      </c>
      <c r="F27" s="167">
        <v>20</v>
      </c>
    </row>
    <row r="28" spans="1:6" ht="18" customHeight="1" x14ac:dyDescent="0.2">
      <c r="A28" s="344" t="s">
        <v>795</v>
      </c>
      <c r="B28" s="165" t="s">
        <v>790</v>
      </c>
      <c r="C28" s="166">
        <v>14</v>
      </c>
      <c r="D28" s="166">
        <v>1.43</v>
      </c>
      <c r="E28" s="166">
        <v>20</v>
      </c>
      <c r="F28" s="167">
        <v>20</v>
      </c>
    </row>
    <row r="29" spans="1:6" ht="18" customHeight="1" thickBot="1" x14ac:dyDescent="0.25">
      <c r="A29" s="345" t="s">
        <v>717</v>
      </c>
      <c r="B29" s="168" t="s">
        <v>791</v>
      </c>
      <c r="C29" s="169">
        <v>15</v>
      </c>
      <c r="D29" s="169">
        <v>1</v>
      </c>
      <c r="E29" s="169">
        <v>15</v>
      </c>
      <c r="F29" s="170">
        <v>16</v>
      </c>
    </row>
    <row r="30" spans="1:6" ht="18" customHeight="1" x14ac:dyDescent="0.25">
      <c r="A30" s="171"/>
      <c r="B30" s="348"/>
      <c r="C30" s="348">
        <f>SUM(C4:C29)+20</f>
        <v>273</v>
      </c>
      <c r="D30" s="348">
        <f>SUM(D4:D29)</f>
        <v>53.730000000000004</v>
      </c>
      <c r="E30" s="348">
        <f>SUM(E4:E29)+52</f>
        <v>509</v>
      </c>
      <c r="F30" s="348">
        <f>SUM(F4:F29)+52</f>
        <v>470</v>
      </c>
    </row>
    <row r="31" spans="1:6" ht="13.5" customHeight="1" x14ac:dyDescent="0.2"/>
    <row r="32" spans="1:6" x14ac:dyDescent="0.2">
      <c r="A32" s="346" t="s">
        <v>797</v>
      </c>
    </row>
    <row r="33" spans="1:2" x14ac:dyDescent="0.2">
      <c r="A33" s="346" t="s">
        <v>798</v>
      </c>
    </row>
    <row r="34" spans="1:2" x14ac:dyDescent="0.2">
      <c r="A34" s="346" t="s">
        <v>807</v>
      </c>
    </row>
    <row r="35" spans="1:2" x14ac:dyDescent="0.2">
      <c r="A35" s="346" t="s">
        <v>808</v>
      </c>
    </row>
    <row r="36" spans="1:2" x14ac:dyDescent="0.2">
      <c r="A36" s="347" t="s">
        <v>722</v>
      </c>
      <c r="B36" s="346"/>
    </row>
  </sheetData>
  <mergeCells count="2">
    <mergeCell ref="B2:B3"/>
    <mergeCell ref="F2:F3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workbookViewId="0">
      <pane ySplit="1" topLeftCell="A2" activePane="bottomLeft" state="frozen"/>
      <selection pane="bottomLeft"/>
    </sheetView>
  </sheetViews>
  <sheetFormatPr defaultColWidth="11.42578125" defaultRowHeight="12.75" outlineLevelRow="2" x14ac:dyDescent="0.2"/>
  <cols>
    <col min="1" max="1" width="5.7109375" customWidth="1"/>
    <col min="2" max="2" width="4" customWidth="1"/>
    <col min="3" max="3" width="4.140625" customWidth="1"/>
    <col min="6" max="6" width="28" customWidth="1"/>
    <col min="7" max="7" width="7.140625" customWidth="1"/>
    <col min="8" max="8" width="6.5703125" customWidth="1"/>
    <col min="9" max="11" width="9" customWidth="1"/>
    <col min="12" max="13" width="11.42578125" hidden="1" customWidth="1"/>
    <col min="14" max="16" width="7.42578125" customWidth="1"/>
    <col min="17" max="19" width="7.5703125" customWidth="1"/>
    <col min="20" max="20" width="7.5703125" hidden="1" customWidth="1"/>
    <col min="21" max="22" width="7.5703125" customWidth="1"/>
    <col min="23" max="23" width="11.42578125" customWidth="1"/>
    <col min="24" max="24" width="10" customWidth="1"/>
    <col min="25" max="25" width="11.42578125" customWidth="1"/>
  </cols>
  <sheetData>
    <row r="1" spans="1:39" ht="56.25" customHeight="1" x14ac:dyDescent="0.2">
      <c r="A1" s="24" t="s">
        <v>495</v>
      </c>
      <c r="B1" s="25" t="s">
        <v>0</v>
      </c>
      <c r="C1" s="25" t="s">
        <v>496</v>
      </c>
      <c r="D1" s="192" t="s">
        <v>497</v>
      </c>
      <c r="E1" s="192" t="s">
        <v>498</v>
      </c>
      <c r="F1" s="193" t="s">
        <v>759</v>
      </c>
      <c r="G1" s="52" t="s">
        <v>536</v>
      </c>
      <c r="H1" s="25" t="s">
        <v>1</v>
      </c>
      <c r="I1" s="33" t="s">
        <v>546</v>
      </c>
      <c r="J1" s="33" t="s">
        <v>508</v>
      </c>
      <c r="K1" s="34" t="s">
        <v>509</v>
      </c>
      <c r="L1" s="57" t="s">
        <v>548</v>
      </c>
      <c r="M1" s="57" t="s">
        <v>549</v>
      </c>
      <c r="N1" s="17" t="s">
        <v>500</v>
      </c>
      <c r="O1" s="18" t="s">
        <v>499</v>
      </c>
      <c r="P1" s="19" t="s">
        <v>501</v>
      </c>
      <c r="Q1" s="20" t="s">
        <v>502</v>
      </c>
      <c r="R1" s="21" t="s">
        <v>504</v>
      </c>
      <c r="S1" s="22" t="s">
        <v>503</v>
      </c>
      <c r="T1" s="14" t="s">
        <v>539</v>
      </c>
      <c r="U1" s="23" t="s">
        <v>505</v>
      </c>
      <c r="V1" s="16" t="s">
        <v>506</v>
      </c>
      <c r="W1" s="46" t="s">
        <v>507</v>
      </c>
      <c r="X1" s="50"/>
      <c r="Y1" s="50"/>
      <c r="Z1" s="1"/>
      <c r="AA1" s="63"/>
      <c r="AB1" s="63"/>
      <c r="AC1" s="1"/>
    </row>
    <row r="2" spans="1:39" outlineLevel="2" x14ac:dyDescent="0.2">
      <c r="A2" s="424" t="s">
        <v>170</v>
      </c>
      <c r="B2" s="9" t="s">
        <v>9</v>
      </c>
      <c r="C2" s="9" t="s">
        <v>43</v>
      </c>
      <c r="D2" s="9" t="s">
        <v>231</v>
      </c>
      <c r="E2" s="9" t="s">
        <v>232</v>
      </c>
      <c r="F2" s="9" t="s">
        <v>233</v>
      </c>
      <c r="G2" s="41">
        <v>6</v>
      </c>
      <c r="H2" s="9" t="s">
        <v>234</v>
      </c>
      <c r="I2" s="349">
        <v>0.125</v>
      </c>
      <c r="J2" s="35">
        <f t="shared" ref="J2:J9" si="0">I2*13.5</f>
        <v>1.6875</v>
      </c>
      <c r="K2" s="36">
        <f t="shared" ref="K2:K9" si="1">I2*4.5</f>
        <v>0.5625</v>
      </c>
      <c r="L2" s="58">
        <f t="shared" ref="L2:L9" si="2">J2*10/3/G2</f>
        <v>0.9375</v>
      </c>
      <c r="M2" s="59">
        <f t="shared" ref="M2:M9" si="3">K2*10/3/G2</f>
        <v>0.3125</v>
      </c>
      <c r="N2" s="277">
        <v>100</v>
      </c>
      <c r="O2" s="367">
        <v>2</v>
      </c>
      <c r="P2" s="172">
        <v>5</v>
      </c>
      <c r="Q2" s="277">
        <v>10</v>
      </c>
      <c r="R2" s="367">
        <v>0.33</v>
      </c>
      <c r="S2" s="172">
        <v>0.5</v>
      </c>
      <c r="T2" s="38">
        <f t="shared" ref="T2:T9" si="4">J2*(O2+R2)+K2*(P2+S2)</f>
        <v>7.0256249999999998</v>
      </c>
      <c r="U2" s="15">
        <f t="shared" ref="U2:U9" si="5">J2*O2+K2*P2</f>
        <v>6.1875</v>
      </c>
      <c r="V2" s="11">
        <f t="shared" ref="V2:V9" si="6">J2*R2+K2*S2</f>
        <v>0.83812500000000001</v>
      </c>
      <c r="W2" s="47">
        <f t="shared" ref="W2:W9" si="7">T2</f>
        <v>7.0256249999999998</v>
      </c>
      <c r="X2" s="50"/>
      <c r="Y2" s="50"/>
      <c r="Z2" s="1"/>
    </row>
    <row r="3" spans="1:39" outlineLevel="2" x14ac:dyDescent="0.2">
      <c r="A3" s="424" t="s">
        <v>170</v>
      </c>
      <c r="B3" s="9" t="s">
        <v>75</v>
      </c>
      <c r="C3" s="9" t="s">
        <v>43</v>
      </c>
      <c r="D3" s="9" t="s">
        <v>231</v>
      </c>
      <c r="E3" s="9" t="s">
        <v>232</v>
      </c>
      <c r="F3" s="9" t="s">
        <v>233</v>
      </c>
      <c r="G3" s="41">
        <v>6</v>
      </c>
      <c r="H3" s="9" t="s">
        <v>234</v>
      </c>
      <c r="I3" s="349">
        <v>0.125</v>
      </c>
      <c r="J3" s="35">
        <f t="shared" si="0"/>
        <v>1.6875</v>
      </c>
      <c r="K3" s="36">
        <f t="shared" si="1"/>
        <v>0.5625</v>
      </c>
      <c r="L3" s="58">
        <f t="shared" si="2"/>
        <v>0.9375</v>
      </c>
      <c r="M3" s="59">
        <f t="shared" si="3"/>
        <v>0.3125</v>
      </c>
      <c r="N3" s="277">
        <v>40</v>
      </c>
      <c r="O3" s="367">
        <v>1</v>
      </c>
      <c r="P3" s="172">
        <v>2</v>
      </c>
      <c r="Q3" s="277">
        <v>10</v>
      </c>
      <c r="R3" s="367">
        <v>0.17</v>
      </c>
      <c r="S3" s="172">
        <v>0.5</v>
      </c>
      <c r="T3" s="38">
        <f t="shared" si="4"/>
        <v>3.3806249999999998</v>
      </c>
      <c r="U3" s="15">
        <f t="shared" si="5"/>
        <v>2.8125</v>
      </c>
      <c r="V3" s="11">
        <f t="shared" si="6"/>
        <v>0.56812499999999999</v>
      </c>
      <c r="W3" s="47">
        <f t="shared" si="7"/>
        <v>3.3806249999999998</v>
      </c>
      <c r="X3" s="50"/>
      <c r="Y3" s="50"/>
      <c r="Z3" s="1"/>
    </row>
    <row r="4" spans="1:39" outlineLevel="2" x14ac:dyDescent="0.2">
      <c r="A4" s="424" t="s">
        <v>170</v>
      </c>
      <c r="B4" s="9" t="s">
        <v>80</v>
      </c>
      <c r="C4" s="9" t="s">
        <v>43</v>
      </c>
      <c r="D4" s="9" t="s">
        <v>231</v>
      </c>
      <c r="E4" s="9" t="s">
        <v>232</v>
      </c>
      <c r="F4" s="9" t="s">
        <v>233</v>
      </c>
      <c r="G4" s="41">
        <v>6</v>
      </c>
      <c r="H4" s="9" t="s">
        <v>234</v>
      </c>
      <c r="I4" s="349">
        <v>0.125</v>
      </c>
      <c r="J4" s="35">
        <f t="shared" si="0"/>
        <v>1.6875</v>
      </c>
      <c r="K4" s="36">
        <f t="shared" si="1"/>
        <v>0.5625</v>
      </c>
      <c r="L4" s="58">
        <f t="shared" si="2"/>
        <v>0.9375</v>
      </c>
      <c r="M4" s="59">
        <f t="shared" si="3"/>
        <v>0.3125</v>
      </c>
      <c r="N4" s="277">
        <v>40</v>
      </c>
      <c r="O4" s="367">
        <v>1</v>
      </c>
      <c r="P4" s="172">
        <v>2</v>
      </c>
      <c r="Q4" s="277">
        <v>10</v>
      </c>
      <c r="R4" s="367">
        <v>0.17</v>
      </c>
      <c r="S4" s="172">
        <v>0.5</v>
      </c>
      <c r="T4" s="38">
        <f t="shared" si="4"/>
        <v>3.3806249999999998</v>
      </c>
      <c r="U4" s="15">
        <f t="shared" si="5"/>
        <v>2.8125</v>
      </c>
      <c r="V4" s="11">
        <f t="shared" si="6"/>
        <v>0.56812499999999999</v>
      </c>
      <c r="W4" s="47">
        <f t="shared" si="7"/>
        <v>3.3806249999999998</v>
      </c>
      <c r="X4" s="50"/>
      <c r="Y4" s="50"/>
      <c r="Z4" s="1"/>
    </row>
    <row r="5" spans="1:39" outlineLevel="2" x14ac:dyDescent="0.2">
      <c r="A5" s="424" t="s">
        <v>170</v>
      </c>
      <c r="B5" s="9" t="s">
        <v>3</v>
      </c>
      <c r="C5" s="9" t="s">
        <v>43</v>
      </c>
      <c r="D5" s="9" t="s">
        <v>231</v>
      </c>
      <c r="E5" s="9" t="s">
        <v>232</v>
      </c>
      <c r="F5" s="9" t="s">
        <v>233</v>
      </c>
      <c r="G5" s="41">
        <v>6</v>
      </c>
      <c r="H5" s="9" t="s">
        <v>234</v>
      </c>
      <c r="I5" s="349">
        <v>0.125</v>
      </c>
      <c r="J5" s="35">
        <f t="shared" si="0"/>
        <v>1.6875</v>
      </c>
      <c r="K5" s="36">
        <f t="shared" si="1"/>
        <v>0.5625</v>
      </c>
      <c r="L5" s="58">
        <f t="shared" si="2"/>
        <v>0.9375</v>
      </c>
      <c r="M5" s="59">
        <f t="shared" si="3"/>
        <v>0.3125</v>
      </c>
      <c r="N5" s="369">
        <v>60</v>
      </c>
      <c r="O5" s="367">
        <v>1</v>
      </c>
      <c r="P5" s="368">
        <v>3</v>
      </c>
      <c r="Q5" s="277">
        <v>10</v>
      </c>
      <c r="R5" s="367">
        <v>0.33</v>
      </c>
      <c r="S5" s="172">
        <v>0.5</v>
      </c>
      <c r="T5" s="38">
        <f t="shared" si="4"/>
        <v>4.2131249999999998</v>
      </c>
      <c r="U5" s="15">
        <f t="shared" si="5"/>
        <v>3.375</v>
      </c>
      <c r="V5" s="11">
        <f t="shared" si="6"/>
        <v>0.83812500000000001</v>
      </c>
      <c r="W5" s="47">
        <f t="shared" si="7"/>
        <v>4.2131249999999998</v>
      </c>
      <c r="X5" s="50">
        <f>SUM(W2:W5)</f>
        <v>18</v>
      </c>
      <c r="Y5" s="50"/>
      <c r="Z5" s="1"/>
    </row>
    <row r="6" spans="1:39" outlineLevel="2" x14ac:dyDescent="0.2">
      <c r="A6" s="8" t="s">
        <v>473</v>
      </c>
      <c r="B6" s="9" t="s">
        <v>9</v>
      </c>
      <c r="C6" s="9" t="s">
        <v>43</v>
      </c>
      <c r="D6" s="9" t="s">
        <v>231</v>
      </c>
      <c r="E6" s="9" t="s">
        <v>232</v>
      </c>
      <c r="F6" s="9" t="s">
        <v>233</v>
      </c>
      <c r="G6" s="41">
        <v>6</v>
      </c>
      <c r="H6" s="9" t="s">
        <v>234</v>
      </c>
      <c r="I6" s="399">
        <v>0.375</v>
      </c>
      <c r="J6" s="35">
        <f t="shared" si="0"/>
        <v>5.0625</v>
      </c>
      <c r="K6" s="36">
        <f t="shared" si="1"/>
        <v>1.6875</v>
      </c>
      <c r="L6" s="58">
        <f t="shared" si="2"/>
        <v>2.8125</v>
      </c>
      <c r="M6" s="59">
        <f t="shared" si="3"/>
        <v>0.9375</v>
      </c>
      <c r="N6" s="277">
        <v>100</v>
      </c>
      <c r="O6" s="367">
        <v>2</v>
      </c>
      <c r="P6" s="172">
        <v>5</v>
      </c>
      <c r="Q6" s="277">
        <v>10</v>
      </c>
      <c r="R6" s="367">
        <v>0.33</v>
      </c>
      <c r="S6" s="172">
        <v>0.5</v>
      </c>
      <c r="T6" s="38">
        <f t="shared" si="4"/>
        <v>21.076875000000001</v>
      </c>
      <c r="U6" s="15">
        <f t="shared" si="5"/>
        <v>18.5625</v>
      </c>
      <c r="V6" s="11">
        <f t="shared" si="6"/>
        <v>2.5143750000000002</v>
      </c>
      <c r="W6" s="47">
        <f t="shared" si="7"/>
        <v>21.076875000000001</v>
      </c>
      <c r="X6" s="50"/>
      <c r="Y6" s="50"/>
      <c r="Z6" s="1"/>
    </row>
    <row r="7" spans="1:39" outlineLevel="2" x14ac:dyDescent="0.2">
      <c r="A7" s="8" t="s">
        <v>473</v>
      </c>
      <c r="B7" s="9" t="s">
        <v>75</v>
      </c>
      <c r="C7" s="9" t="s">
        <v>43</v>
      </c>
      <c r="D7" s="9" t="s">
        <v>231</v>
      </c>
      <c r="E7" s="9" t="s">
        <v>232</v>
      </c>
      <c r="F7" s="9" t="s">
        <v>233</v>
      </c>
      <c r="G7" s="41">
        <v>6</v>
      </c>
      <c r="H7" s="9" t="s">
        <v>234</v>
      </c>
      <c r="I7" s="399">
        <v>0.375</v>
      </c>
      <c r="J7" s="35">
        <f t="shared" si="0"/>
        <v>5.0625</v>
      </c>
      <c r="K7" s="36">
        <f t="shared" si="1"/>
        <v>1.6875</v>
      </c>
      <c r="L7" s="58">
        <f t="shared" si="2"/>
        <v>2.8125</v>
      </c>
      <c r="M7" s="59">
        <f t="shared" si="3"/>
        <v>0.9375</v>
      </c>
      <c r="N7" s="277">
        <v>40</v>
      </c>
      <c r="O7" s="367">
        <v>1</v>
      </c>
      <c r="P7" s="172">
        <v>2</v>
      </c>
      <c r="Q7" s="277">
        <v>10</v>
      </c>
      <c r="R7" s="367">
        <v>0.17</v>
      </c>
      <c r="S7" s="172">
        <v>0.5</v>
      </c>
      <c r="T7" s="38">
        <f t="shared" si="4"/>
        <v>10.141874999999999</v>
      </c>
      <c r="U7" s="15">
        <f t="shared" si="5"/>
        <v>8.4375</v>
      </c>
      <c r="V7" s="11">
        <f t="shared" si="6"/>
        <v>1.7043750000000002</v>
      </c>
      <c r="W7" s="47">
        <f t="shared" si="7"/>
        <v>10.141874999999999</v>
      </c>
      <c r="X7" s="50"/>
      <c r="Y7" s="50"/>
      <c r="Z7" s="1"/>
    </row>
    <row r="8" spans="1:39" outlineLevel="2" x14ac:dyDescent="0.2">
      <c r="A8" s="8" t="s">
        <v>473</v>
      </c>
      <c r="B8" s="9" t="s">
        <v>80</v>
      </c>
      <c r="C8" s="9" t="s">
        <v>43</v>
      </c>
      <c r="D8" s="9" t="s">
        <v>231</v>
      </c>
      <c r="E8" s="9" t="s">
        <v>232</v>
      </c>
      <c r="F8" s="9" t="s">
        <v>233</v>
      </c>
      <c r="G8" s="41">
        <v>6</v>
      </c>
      <c r="H8" s="9" t="s">
        <v>234</v>
      </c>
      <c r="I8" s="399">
        <v>0.375</v>
      </c>
      <c r="J8" s="35">
        <f t="shared" si="0"/>
        <v>5.0625</v>
      </c>
      <c r="K8" s="36">
        <f t="shared" si="1"/>
        <v>1.6875</v>
      </c>
      <c r="L8" s="58">
        <f t="shared" si="2"/>
        <v>2.8125</v>
      </c>
      <c r="M8" s="59">
        <f t="shared" si="3"/>
        <v>0.9375</v>
      </c>
      <c r="N8" s="277">
        <v>40</v>
      </c>
      <c r="O8" s="367">
        <v>1</v>
      </c>
      <c r="P8" s="172">
        <v>2</v>
      </c>
      <c r="Q8" s="277">
        <v>10</v>
      </c>
      <c r="R8" s="367">
        <v>0.17</v>
      </c>
      <c r="S8" s="172">
        <v>0.5</v>
      </c>
      <c r="T8" s="38">
        <f t="shared" si="4"/>
        <v>10.141874999999999</v>
      </c>
      <c r="U8" s="15">
        <f t="shared" si="5"/>
        <v>8.4375</v>
      </c>
      <c r="V8" s="11">
        <f t="shared" si="6"/>
        <v>1.7043750000000002</v>
      </c>
      <c r="W8" s="47">
        <f t="shared" si="7"/>
        <v>10.141874999999999</v>
      </c>
      <c r="X8" s="50"/>
      <c r="Y8" s="50"/>
      <c r="Z8" s="1"/>
    </row>
    <row r="9" spans="1:39" outlineLevel="2" x14ac:dyDescent="0.2">
      <c r="A9" s="8" t="s">
        <v>473</v>
      </c>
      <c r="B9" s="9" t="s">
        <v>3</v>
      </c>
      <c r="C9" s="9" t="s">
        <v>43</v>
      </c>
      <c r="D9" s="9" t="s">
        <v>231</v>
      </c>
      <c r="E9" s="9" t="s">
        <v>232</v>
      </c>
      <c r="F9" s="9" t="s">
        <v>233</v>
      </c>
      <c r="G9" s="41">
        <v>6</v>
      </c>
      <c r="H9" s="9" t="s">
        <v>234</v>
      </c>
      <c r="I9" s="399">
        <v>0.375</v>
      </c>
      <c r="J9" s="35">
        <f t="shared" si="0"/>
        <v>5.0625</v>
      </c>
      <c r="K9" s="36">
        <f t="shared" si="1"/>
        <v>1.6875</v>
      </c>
      <c r="L9" s="58">
        <f t="shared" si="2"/>
        <v>2.8125</v>
      </c>
      <c r="M9" s="59">
        <f t="shared" si="3"/>
        <v>0.9375</v>
      </c>
      <c r="N9" s="369">
        <v>60</v>
      </c>
      <c r="O9" s="367">
        <v>1</v>
      </c>
      <c r="P9" s="368">
        <v>3</v>
      </c>
      <c r="Q9" s="277">
        <v>10</v>
      </c>
      <c r="R9" s="367">
        <v>0.33</v>
      </c>
      <c r="S9" s="172">
        <v>0.5</v>
      </c>
      <c r="T9" s="38">
        <f t="shared" si="4"/>
        <v>12.639375000000001</v>
      </c>
      <c r="U9" s="15">
        <f t="shared" si="5"/>
        <v>10.125</v>
      </c>
      <c r="V9" s="11">
        <f t="shared" si="6"/>
        <v>2.5143750000000002</v>
      </c>
      <c r="W9" s="47">
        <f t="shared" si="7"/>
        <v>12.639375000000001</v>
      </c>
      <c r="X9" s="50">
        <f>SUM(W6:W9)</f>
        <v>54</v>
      </c>
      <c r="Y9" s="50"/>
      <c r="Z9" s="1"/>
    </row>
    <row r="10" spans="1:39" x14ac:dyDescent="0.2">
      <c r="A10" s="8"/>
      <c r="B10" s="9"/>
      <c r="C10" s="9"/>
      <c r="D10" s="9"/>
      <c r="E10" s="9"/>
      <c r="F10" s="9"/>
      <c r="G10" s="41"/>
      <c r="H10" s="9"/>
      <c r="I10" s="35"/>
      <c r="J10" s="35"/>
      <c r="K10" s="35"/>
      <c r="L10" s="36"/>
      <c r="M10" s="13"/>
      <c r="N10" s="58"/>
      <c r="O10" s="59"/>
      <c r="P10" s="12"/>
      <c r="Q10" s="10"/>
      <c r="R10" s="10"/>
      <c r="S10" s="11"/>
      <c r="T10" s="13"/>
      <c r="U10" s="12"/>
      <c r="V10" s="10"/>
      <c r="W10" s="10"/>
      <c r="X10" s="50"/>
      <c r="Y10" s="50"/>
      <c r="Z10" s="1"/>
      <c r="AD10" s="50"/>
      <c r="AF10" s="105"/>
      <c r="AG10" s="105"/>
      <c r="AH10" s="105"/>
      <c r="AI10" s="105"/>
      <c r="AJ10" s="105"/>
      <c r="AK10" s="105"/>
      <c r="AM10" s="104"/>
    </row>
    <row r="11" spans="1:39" outlineLevel="2" x14ac:dyDescent="0.2">
      <c r="A11" s="8" t="s">
        <v>473</v>
      </c>
      <c r="B11" s="9" t="s">
        <v>9</v>
      </c>
      <c r="C11" s="9" t="s">
        <v>8</v>
      </c>
      <c r="D11" s="9" t="s">
        <v>474</v>
      </c>
      <c r="E11" s="9" t="s">
        <v>493</v>
      </c>
      <c r="F11" s="9" t="s">
        <v>494</v>
      </c>
      <c r="G11" s="41">
        <v>6</v>
      </c>
      <c r="H11" s="9" t="s">
        <v>32</v>
      </c>
      <c r="I11" s="399">
        <v>0.33329999999999999</v>
      </c>
      <c r="J11" s="35">
        <f t="shared" ref="J11:J20" si="8">(4.5+$Y$18)*I11</f>
        <v>2.9996999999999998</v>
      </c>
      <c r="K11" s="36">
        <f t="shared" ref="K11:K20" si="9">9*I11</f>
        <v>2.9996999999999998</v>
      </c>
      <c r="L11" s="58">
        <f t="shared" ref="L11:L15" si="10">J11*10/3/G11</f>
        <v>1.6665000000000001</v>
      </c>
      <c r="M11" s="59">
        <f t="shared" ref="M11:M15" si="11">K11*10/3/G11</f>
        <v>1.6665000000000001</v>
      </c>
      <c r="N11" s="12">
        <v>0</v>
      </c>
      <c r="O11" s="10">
        <v>0</v>
      </c>
      <c r="P11" s="11">
        <v>0</v>
      </c>
      <c r="Q11" s="277">
        <v>8</v>
      </c>
      <c r="R11" s="367">
        <v>0.2</v>
      </c>
      <c r="S11" s="172">
        <v>0.4</v>
      </c>
      <c r="T11" s="38">
        <f t="shared" ref="T11:T15" si="12">J11*(O11+R11)+K11*(P11+S11)</f>
        <v>1.79982</v>
      </c>
      <c r="U11" s="15">
        <f t="shared" ref="U11:U15" si="13">J11*O11+K11*P11</f>
        <v>0</v>
      </c>
      <c r="V11" s="11">
        <f t="shared" ref="V11:V15" si="14">J11*R11+K11*S11</f>
        <v>1.79982</v>
      </c>
      <c r="W11" s="47">
        <f t="shared" ref="W11:W15" si="15">T11</f>
        <v>1.79982</v>
      </c>
      <c r="X11" s="50"/>
      <c r="Y11" s="50"/>
      <c r="Z11" s="1"/>
    </row>
    <row r="12" spans="1:39" outlineLevel="2" x14ac:dyDescent="0.2">
      <c r="A12" s="66" t="s">
        <v>473</v>
      </c>
      <c r="B12" s="9" t="s">
        <v>75</v>
      </c>
      <c r="C12" s="9" t="s">
        <v>8</v>
      </c>
      <c r="D12" s="9" t="s">
        <v>474</v>
      </c>
      <c r="E12" s="9" t="s">
        <v>493</v>
      </c>
      <c r="F12" s="9" t="s">
        <v>494</v>
      </c>
      <c r="G12" s="41">
        <v>6</v>
      </c>
      <c r="H12" s="9" t="s">
        <v>32</v>
      </c>
      <c r="I12" s="399">
        <v>0.33329999999999999</v>
      </c>
      <c r="J12" s="35">
        <f t="shared" si="8"/>
        <v>2.9996999999999998</v>
      </c>
      <c r="K12" s="36">
        <f t="shared" si="9"/>
        <v>2.9996999999999998</v>
      </c>
      <c r="L12" s="58">
        <f t="shared" si="10"/>
        <v>1.6665000000000001</v>
      </c>
      <c r="M12" s="59">
        <f t="shared" si="11"/>
        <v>1.6665000000000001</v>
      </c>
      <c r="N12" s="12">
        <v>0</v>
      </c>
      <c r="O12" s="10">
        <v>0</v>
      </c>
      <c r="P12" s="11">
        <v>0</v>
      </c>
      <c r="Q12" s="277">
        <v>8</v>
      </c>
      <c r="R12" s="367">
        <v>0.2</v>
      </c>
      <c r="S12" s="172">
        <v>0.4</v>
      </c>
      <c r="T12" s="38">
        <f t="shared" si="12"/>
        <v>1.79982</v>
      </c>
      <c r="U12" s="15">
        <f t="shared" si="13"/>
        <v>0</v>
      </c>
      <c r="V12" s="11">
        <f t="shared" si="14"/>
        <v>1.79982</v>
      </c>
      <c r="W12" s="47">
        <f t="shared" si="15"/>
        <v>1.79982</v>
      </c>
      <c r="X12" s="50"/>
      <c r="Y12" s="50"/>
      <c r="Z12" s="1"/>
    </row>
    <row r="13" spans="1:39" outlineLevel="2" x14ac:dyDescent="0.2">
      <c r="A13" s="8" t="s">
        <v>473</v>
      </c>
      <c r="B13" s="9" t="s">
        <v>34</v>
      </c>
      <c r="C13" s="9" t="s">
        <v>8</v>
      </c>
      <c r="D13" s="9" t="s">
        <v>474</v>
      </c>
      <c r="E13" s="9" t="s">
        <v>493</v>
      </c>
      <c r="F13" s="9" t="s">
        <v>494</v>
      </c>
      <c r="G13" s="41">
        <v>6</v>
      </c>
      <c r="H13" s="9" t="s">
        <v>32</v>
      </c>
      <c r="I13" s="399">
        <v>0.33329999999999999</v>
      </c>
      <c r="J13" s="35">
        <f t="shared" si="8"/>
        <v>2.9996999999999998</v>
      </c>
      <c r="K13" s="36">
        <f t="shared" si="9"/>
        <v>2.9996999999999998</v>
      </c>
      <c r="L13" s="58">
        <f t="shared" si="10"/>
        <v>1.6665000000000001</v>
      </c>
      <c r="M13" s="59">
        <f t="shared" si="11"/>
        <v>1.6665000000000001</v>
      </c>
      <c r="N13" s="12">
        <v>0</v>
      </c>
      <c r="O13" s="10">
        <v>0</v>
      </c>
      <c r="P13" s="11">
        <v>0</v>
      </c>
      <c r="Q13" s="277">
        <v>8</v>
      </c>
      <c r="R13" s="367">
        <v>0.2</v>
      </c>
      <c r="S13" s="172">
        <v>0.4</v>
      </c>
      <c r="T13" s="38">
        <f t="shared" si="12"/>
        <v>1.79982</v>
      </c>
      <c r="U13" s="15">
        <f t="shared" si="13"/>
        <v>0</v>
      </c>
      <c r="V13" s="11">
        <f t="shared" si="14"/>
        <v>1.79982</v>
      </c>
      <c r="W13" s="47">
        <f t="shared" si="15"/>
        <v>1.79982</v>
      </c>
      <c r="X13" s="50"/>
      <c r="Y13" s="50"/>
      <c r="Z13" s="1"/>
    </row>
    <row r="14" spans="1:39" outlineLevel="2" x14ac:dyDescent="0.2">
      <c r="A14" s="8" t="s">
        <v>473</v>
      </c>
      <c r="B14" s="9" t="s">
        <v>80</v>
      </c>
      <c r="C14" s="9" t="s">
        <v>8</v>
      </c>
      <c r="D14" s="9" t="s">
        <v>474</v>
      </c>
      <c r="E14" s="9" t="s">
        <v>493</v>
      </c>
      <c r="F14" s="9" t="s">
        <v>494</v>
      </c>
      <c r="G14" s="41">
        <v>6</v>
      </c>
      <c r="H14" s="9" t="s">
        <v>32</v>
      </c>
      <c r="I14" s="399">
        <v>0.33329999999999999</v>
      </c>
      <c r="J14" s="35">
        <f t="shared" si="8"/>
        <v>2.9996999999999998</v>
      </c>
      <c r="K14" s="36">
        <f t="shared" si="9"/>
        <v>2.9996999999999998</v>
      </c>
      <c r="L14" s="58">
        <f t="shared" si="10"/>
        <v>1.6665000000000001</v>
      </c>
      <c r="M14" s="59">
        <f t="shared" si="11"/>
        <v>1.6665000000000001</v>
      </c>
      <c r="N14" s="12">
        <v>0</v>
      </c>
      <c r="O14" s="10">
        <v>0</v>
      </c>
      <c r="P14" s="11">
        <v>0</v>
      </c>
      <c r="Q14" s="277">
        <v>8</v>
      </c>
      <c r="R14" s="367">
        <v>0.2</v>
      </c>
      <c r="S14" s="172">
        <v>0.4</v>
      </c>
      <c r="T14" s="38">
        <f t="shared" si="12"/>
        <v>1.79982</v>
      </c>
      <c r="U14" s="15">
        <f t="shared" si="13"/>
        <v>0</v>
      </c>
      <c r="V14" s="11">
        <f t="shared" si="14"/>
        <v>1.79982</v>
      </c>
      <c r="W14" s="47">
        <f t="shared" si="15"/>
        <v>1.79982</v>
      </c>
      <c r="X14" s="50"/>
      <c r="Y14" s="50"/>
      <c r="Z14" s="1"/>
    </row>
    <row r="15" spans="1:39" outlineLevel="2" x14ac:dyDescent="0.2">
      <c r="A15" s="400" t="s">
        <v>473</v>
      </c>
      <c r="B15" s="9" t="s">
        <v>3</v>
      </c>
      <c r="C15" s="9" t="s">
        <v>8</v>
      </c>
      <c r="D15" s="9" t="s">
        <v>474</v>
      </c>
      <c r="E15" s="9" t="s">
        <v>493</v>
      </c>
      <c r="F15" s="9" t="s">
        <v>494</v>
      </c>
      <c r="G15" s="41">
        <v>6</v>
      </c>
      <c r="H15" s="9" t="s">
        <v>32</v>
      </c>
      <c r="I15" s="399">
        <v>0.33329999999999999</v>
      </c>
      <c r="J15" s="35">
        <f t="shared" si="8"/>
        <v>2.9996999999999998</v>
      </c>
      <c r="K15" s="36">
        <f t="shared" si="9"/>
        <v>2.9996999999999998</v>
      </c>
      <c r="L15" s="58">
        <f t="shared" si="10"/>
        <v>1.6665000000000001</v>
      </c>
      <c r="M15" s="59">
        <f t="shared" si="11"/>
        <v>1.6665000000000001</v>
      </c>
      <c r="N15" s="12">
        <v>0</v>
      </c>
      <c r="O15" s="10">
        <v>0</v>
      </c>
      <c r="P15" s="11">
        <v>0</v>
      </c>
      <c r="Q15" s="277">
        <v>8</v>
      </c>
      <c r="R15" s="367">
        <v>0.2</v>
      </c>
      <c r="S15" s="172">
        <v>0.4</v>
      </c>
      <c r="T15" s="38">
        <f t="shared" si="12"/>
        <v>1.79982</v>
      </c>
      <c r="U15" s="15">
        <f t="shared" si="13"/>
        <v>0</v>
      </c>
      <c r="V15" s="11">
        <f t="shared" si="14"/>
        <v>1.79982</v>
      </c>
      <c r="W15" s="47">
        <f t="shared" si="15"/>
        <v>1.79982</v>
      </c>
      <c r="X15" s="50">
        <f>SUM(W11:W15)</f>
        <v>8.9991000000000003</v>
      </c>
      <c r="Y15" s="50"/>
      <c r="Z15" s="1"/>
    </row>
    <row r="16" spans="1:39" ht="15.75" outlineLevel="2" x14ac:dyDescent="0.25">
      <c r="A16" s="424" t="s">
        <v>170</v>
      </c>
      <c r="B16" s="9" t="s">
        <v>9</v>
      </c>
      <c r="C16" s="195" t="s">
        <v>8</v>
      </c>
      <c r="D16" s="9" t="s">
        <v>474</v>
      </c>
      <c r="E16" s="9" t="s">
        <v>493</v>
      </c>
      <c r="F16" s="9" t="s">
        <v>494</v>
      </c>
      <c r="G16" s="191">
        <v>6</v>
      </c>
      <c r="H16" s="9" t="s">
        <v>32</v>
      </c>
      <c r="I16" s="189">
        <v>0.66669999999999996</v>
      </c>
      <c r="J16" s="35">
        <f t="shared" si="8"/>
        <v>6.0002999999999993</v>
      </c>
      <c r="K16" s="36">
        <f t="shared" si="9"/>
        <v>6.0002999999999993</v>
      </c>
      <c r="L16" s="130">
        <f>J16*10/3/G16</f>
        <v>3.3334999999999995</v>
      </c>
      <c r="M16" s="131">
        <f>K16*10/3/G16</f>
        <v>3.3334999999999995</v>
      </c>
      <c r="N16" s="12">
        <v>0</v>
      </c>
      <c r="O16" s="10">
        <v>0</v>
      </c>
      <c r="P16" s="11">
        <v>0</v>
      </c>
      <c r="Q16" s="277">
        <v>8</v>
      </c>
      <c r="R16" s="367">
        <v>0.2</v>
      </c>
      <c r="S16" s="172">
        <v>0.4</v>
      </c>
      <c r="T16" s="128">
        <f>J16*(O16+R16)+K16*(P16+S16)</f>
        <v>3.6001799999999999</v>
      </c>
      <c r="U16" s="15">
        <f>J16*O16+K16*P16</f>
        <v>0</v>
      </c>
      <c r="V16" s="11">
        <f>J16*R16+K16*S16</f>
        <v>3.6001799999999999</v>
      </c>
      <c r="W16" s="129">
        <f>T16</f>
        <v>3.6001799999999999</v>
      </c>
      <c r="X16" s="164"/>
      <c r="Y16" s="184"/>
      <c r="Z16" s="1"/>
    </row>
    <row r="17" spans="1:26" ht="15.75" outlineLevel="2" x14ac:dyDescent="0.25">
      <c r="A17" s="424" t="s">
        <v>170</v>
      </c>
      <c r="B17" s="9" t="s">
        <v>75</v>
      </c>
      <c r="C17" s="195" t="s">
        <v>8</v>
      </c>
      <c r="D17" s="9" t="s">
        <v>474</v>
      </c>
      <c r="E17" s="9" t="s">
        <v>493</v>
      </c>
      <c r="F17" s="9" t="s">
        <v>494</v>
      </c>
      <c r="G17" s="191">
        <v>6</v>
      </c>
      <c r="H17" s="9" t="s">
        <v>32</v>
      </c>
      <c r="I17" s="189">
        <v>0.66669999999999996</v>
      </c>
      <c r="J17" s="35">
        <f t="shared" si="8"/>
        <v>6.0002999999999993</v>
      </c>
      <c r="K17" s="36">
        <f t="shared" si="9"/>
        <v>6.0002999999999993</v>
      </c>
      <c r="L17" s="130">
        <f>J17*10/3/G17</f>
        <v>3.3334999999999995</v>
      </c>
      <c r="M17" s="131">
        <f>K17*10/3/G17</f>
        <v>3.3334999999999995</v>
      </c>
      <c r="N17" s="12">
        <v>0</v>
      </c>
      <c r="O17" s="10">
        <v>0</v>
      </c>
      <c r="P17" s="11">
        <v>0</v>
      </c>
      <c r="Q17" s="277">
        <v>8</v>
      </c>
      <c r="R17" s="367">
        <v>0.2</v>
      </c>
      <c r="S17" s="172">
        <v>0.4</v>
      </c>
      <c r="T17" s="128">
        <f>J17*(O17+R17)+K17*(P17+S17)</f>
        <v>3.6001799999999999</v>
      </c>
      <c r="U17" s="15">
        <f>J17*O17+K17*P17</f>
        <v>0</v>
      </c>
      <c r="V17" s="11">
        <f>J17*R17+K17*S17</f>
        <v>3.6001799999999999</v>
      </c>
      <c r="W17" s="129">
        <f>T17</f>
        <v>3.6001799999999999</v>
      </c>
      <c r="X17" s="60"/>
      <c r="Y17" s="163"/>
      <c r="Z17" s="1"/>
    </row>
    <row r="18" spans="1:26" ht="15.75" outlineLevel="2" x14ac:dyDescent="0.25">
      <c r="A18" s="424" t="s">
        <v>170</v>
      </c>
      <c r="B18" s="9" t="s">
        <v>34</v>
      </c>
      <c r="C18" s="195" t="s">
        <v>8</v>
      </c>
      <c r="D18" s="9" t="s">
        <v>474</v>
      </c>
      <c r="E18" s="9" t="s">
        <v>493</v>
      </c>
      <c r="F18" s="9" t="s">
        <v>494</v>
      </c>
      <c r="G18" s="191">
        <v>6</v>
      </c>
      <c r="H18" s="9" t="s">
        <v>32</v>
      </c>
      <c r="I18" s="189">
        <v>0.66669999999999996</v>
      </c>
      <c r="J18" s="35">
        <f t="shared" si="8"/>
        <v>6.0002999999999993</v>
      </c>
      <c r="K18" s="36">
        <f t="shared" si="9"/>
        <v>6.0002999999999993</v>
      </c>
      <c r="L18" s="130">
        <f>J18*10/3/G18</f>
        <v>3.3334999999999995</v>
      </c>
      <c r="M18" s="131">
        <f>K18*10/3/G18</f>
        <v>3.3334999999999995</v>
      </c>
      <c r="N18" s="12">
        <v>0</v>
      </c>
      <c r="O18" s="10">
        <v>0</v>
      </c>
      <c r="P18" s="11">
        <v>0</v>
      </c>
      <c r="Q18" s="277">
        <v>8</v>
      </c>
      <c r="R18" s="367">
        <v>0.2</v>
      </c>
      <c r="S18" s="172">
        <v>0.4</v>
      </c>
      <c r="T18" s="128">
        <f>J18*(O18+R18)+K18*(P18+S18)</f>
        <v>3.6001799999999999</v>
      </c>
      <c r="U18" s="15">
        <f>J18*O18+K18*P18</f>
        <v>0</v>
      </c>
      <c r="V18" s="11">
        <f>J18*R18+K18*S18</f>
        <v>3.6001799999999999</v>
      </c>
      <c r="W18" s="129">
        <f>T18</f>
        <v>3.6001799999999999</v>
      </c>
      <c r="X18" s="60"/>
      <c r="Y18" s="410">
        <v>4.5</v>
      </c>
      <c r="Z18" s="1"/>
    </row>
    <row r="19" spans="1:26" outlineLevel="2" x14ac:dyDescent="0.2">
      <c r="A19" s="424" t="s">
        <v>170</v>
      </c>
      <c r="B19" s="9" t="s">
        <v>80</v>
      </c>
      <c r="C19" s="195" t="s">
        <v>8</v>
      </c>
      <c r="D19" s="9" t="s">
        <v>474</v>
      </c>
      <c r="E19" s="9" t="s">
        <v>493</v>
      </c>
      <c r="F19" s="9" t="s">
        <v>494</v>
      </c>
      <c r="G19" s="191">
        <v>6</v>
      </c>
      <c r="H19" s="9" t="s">
        <v>32</v>
      </c>
      <c r="I19" s="189">
        <v>0.66669999999999996</v>
      </c>
      <c r="J19" s="35">
        <f t="shared" si="8"/>
        <v>6.0002999999999993</v>
      </c>
      <c r="K19" s="36">
        <f t="shared" si="9"/>
        <v>6.0002999999999993</v>
      </c>
      <c r="L19" s="130">
        <f>J19*10/3/G19</f>
        <v>3.3334999999999995</v>
      </c>
      <c r="M19" s="131">
        <f>K19*10/3/G19</f>
        <v>3.3334999999999995</v>
      </c>
      <c r="N19" s="12">
        <v>0</v>
      </c>
      <c r="O19" s="10">
        <v>0</v>
      </c>
      <c r="P19" s="11">
        <v>0</v>
      </c>
      <c r="Q19" s="277">
        <v>8</v>
      </c>
      <c r="R19" s="367">
        <v>0.2</v>
      </c>
      <c r="S19" s="172">
        <v>0.4</v>
      </c>
      <c r="T19" s="128">
        <f>J19*(O19+R19)+K19*(P19+S19)</f>
        <v>3.6001799999999999</v>
      </c>
      <c r="U19" s="15">
        <f>J19*O19+K19*P19</f>
        <v>0</v>
      </c>
      <c r="V19" s="11">
        <f>J19*R19+K19*S19</f>
        <v>3.6001799999999999</v>
      </c>
      <c r="W19" s="129">
        <f>T19</f>
        <v>3.6001799999999999</v>
      </c>
      <c r="X19" s="37"/>
      <c r="Y19" s="27"/>
      <c r="Z19" s="1"/>
    </row>
    <row r="20" spans="1:26" outlineLevel="2" x14ac:dyDescent="0.2">
      <c r="A20" s="424" t="s">
        <v>170</v>
      </c>
      <c r="B20" s="9" t="s">
        <v>3</v>
      </c>
      <c r="C20" s="195" t="s">
        <v>8</v>
      </c>
      <c r="D20" s="9" t="s">
        <v>474</v>
      </c>
      <c r="E20" s="9" t="s">
        <v>493</v>
      </c>
      <c r="F20" s="9" t="s">
        <v>494</v>
      </c>
      <c r="G20" s="191">
        <v>6</v>
      </c>
      <c r="H20" s="9" t="s">
        <v>32</v>
      </c>
      <c r="I20" s="189">
        <v>0.66669999999999996</v>
      </c>
      <c r="J20" s="35">
        <f t="shared" si="8"/>
        <v>6.0002999999999993</v>
      </c>
      <c r="K20" s="36">
        <f t="shared" si="9"/>
        <v>6.0002999999999993</v>
      </c>
      <c r="L20" s="130">
        <f>J20*10/3/G20</f>
        <v>3.3334999999999995</v>
      </c>
      <c r="M20" s="131">
        <f>K20*10/3/G20</f>
        <v>3.3334999999999995</v>
      </c>
      <c r="N20" s="12">
        <v>0</v>
      </c>
      <c r="O20" s="10">
        <v>0</v>
      </c>
      <c r="P20" s="11">
        <v>0</v>
      </c>
      <c r="Q20" s="277">
        <v>8</v>
      </c>
      <c r="R20" s="367">
        <v>0.2</v>
      </c>
      <c r="S20" s="172">
        <v>0.4</v>
      </c>
      <c r="T20" s="128">
        <f>J20*(O20+R20)+K20*(P20+S20)</f>
        <v>3.6001799999999999</v>
      </c>
      <c r="U20" s="15">
        <f>J20*O20+K20*P20</f>
        <v>0</v>
      </c>
      <c r="V20" s="11">
        <f>J20*R20+K20*S20</f>
        <v>3.6001799999999999</v>
      </c>
      <c r="W20" s="129">
        <f>T20</f>
        <v>3.6001799999999999</v>
      </c>
      <c r="X20" s="50">
        <f>SUM(W16:W20)</f>
        <v>18.000900000000001</v>
      </c>
      <c r="Y20" s="50"/>
      <c r="Z20" s="1"/>
    </row>
  </sheetData>
  <pageMargins left="0.51181102362204722" right="0.5118110236220472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9"/>
  <sheetViews>
    <sheetView workbookViewId="0">
      <selection sqref="A1:T1"/>
    </sheetView>
  </sheetViews>
  <sheetFormatPr defaultColWidth="11.42578125" defaultRowHeight="12.75" x14ac:dyDescent="0.2"/>
  <cols>
    <col min="1" max="1" width="6.28515625" style="614" customWidth="1"/>
    <col min="2" max="2" width="7" style="614" customWidth="1"/>
    <col min="3" max="3" width="6.28515625" style="614" customWidth="1"/>
    <col min="4" max="4" width="8.85546875" style="681" customWidth="1"/>
    <col min="5" max="5" width="35.140625" style="614" customWidth="1"/>
    <col min="6" max="6" width="5.42578125" style="618" customWidth="1"/>
    <col min="7" max="7" width="10.5703125" style="618" bestFit="1" customWidth="1"/>
    <col min="8" max="8" width="5.85546875" style="614" customWidth="1"/>
    <col min="9" max="9" width="3.140625" style="614" customWidth="1"/>
    <col min="10" max="10" width="5" style="614" customWidth="1"/>
    <col min="11" max="11" width="3.42578125" style="614" customWidth="1"/>
    <col min="12" max="12" width="5.28515625" style="614" customWidth="1"/>
    <col min="13" max="13" width="3.28515625" style="614" customWidth="1"/>
    <col min="14" max="14" width="5.28515625" style="614" customWidth="1"/>
    <col min="15" max="15" width="3.5703125" style="614" bestFit="1" customWidth="1"/>
    <col min="16" max="16" width="7.85546875" style="618" customWidth="1"/>
    <col min="17" max="17" width="3.5703125" style="618" customWidth="1"/>
    <col min="18" max="18" width="6.5703125" style="618" bestFit="1" customWidth="1"/>
    <col min="19" max="19" width="3.85546875" style="618" customWidth="1"/>
    <col min="20" max="20" width="9.28515625" style="618" customWidth="1"/>
    <col min="21" max="21" width="17.28515625" style="614" customWidth="1"/>
    <col min="22" max="22" width="9.140625" style="614"/>
    <col min="23" max="25" width="8.7109375" style="484" customWidth="1"/>
    <col min="26" max="26" width="8.7109375" style="480" customWidth="1"/>
    <col min="27" max="27" width="8.7109375" style="596" customWidth="1"/>
    <col min="28" max="29" width="8.7109375" style="484" customWidth="1"/>
    <col min="30" max="30" width="12.7109375" style="488" customWidth="1"/>
    <col min="31" max="31" width="23.85546875" style="564" customWidth="1"/>
    <col min="32" max="32" width="11.42578125" style="564" customWidth="1"/>
    <col min="33" max="33" width="10" style="565" customWidth="1"/>
    <col min="34" max="35" width="11.42578125" style="566"/>
  </cols>
  <sheetData>
    <row r="1" spans="1:35" s="354" customFormat="1" ht="18" x14ac:dyDescent="0.25">
      <c r="A1" s="613" t="s">
        <v>820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4"/>
      <c r="V1" s="614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</row>
    <row r="2" spans="1:35" x14ac:dyDescent="0.2">
      <c r="A2" s="615"/>
      <c r="B2" s="615"/>
      <c r="C2" s="615"/>
      <c r="D2" s="615"/>
      <c r="E2" s="616"/>
      <c r="F2" s="617"/>
      <c r="G2" s="617"/>
      <c r="H2" s="617"/>
      <c r="I2" s="617"/>
      <c r="J2" s="617"/>
      <c r="K2" s="617"/>
      <c r="L2" s="617"/>
      <c r="M2" s="617"/>
      <c r="N2" s="617"/>
      <c r="O2" s="617"/>
      <c r="W2" s="562"/>
      <c r="X2" s="562"/>
      <c r="Y2" s="562"/>
      <c r="Z2" s="561"/>
      <c r="AA2" s="563"/>
      <c r="AB2" s="562"/>
      <c r="AC2" s="562"/>
      <c r="AD2" s="560"/>
    </row>
    <row r="3" spans="1:35" ht="15.75" x14ac:dyDescent="0.2">
      <c r="A3" s="619" t="s">
        <v>821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AA3" s="485"/>
      <c r="AD3" s="486"/>
    </row>
    <row r="4" spans="1:35" ht="15.75" x14ac:dyDescent="0.25">
      <c r="A4" s="620" t="s">
        <v>822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AA4" s="485"/>
      <c r="AD4" s="486"/>
      <c r="AE4" s="567"/>
      <c r="AF4" s="568"/>
    </row>
    <row r="5" spans="1:35" ht="15.75" x14ac:dyDescent="0.25">
      <c r="A5" s="621" t="s">
        <v>823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2"/>
      <c r="AA5" s="485"/>
      <c r="AD5" s="486"/>
      <c r="AE5" s="569"/>
      <c r="AF5" s="570"/>
    </row>
    <row r="6" spans="1:35" ht="15.75" x14ac:dyDescent="0.25">
      <c r="A6" s="621" t="s">
        <v>824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3"/>
      <c r="V6" s="618"/>
      <c r="AA6" s="485"/>
      <c r="AD6" s="486"/>
      <c r="AE6" s="569"/>
      <c r="AF6" s="570"/>
    </row>
    <row r="7" spans="1:35" x14ac:dyDescent="0.2">
      <c r="A7" s="621" t="s">
        <v>825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AA7" s="485"/>
      <c r="AD7" s="486"/>
      <c r="AE7" s="482"/>
      <c r="AF7" s="571"/>
    </row>
    <row r="8" spans="1:35" x14ac:dyDescent="0.2">
      <c r="A8" s="621" t="s">
        <v>826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AA8" s="485"/>
      <c r="AD8" s="486"/>
    </row>
    <row r="9" spans="1:35" ht="15.75" x14ac:dyDescent="0.25">
      <c r="A9" s="480"/>
      <c r="B9" s="480"/>
      <c r="C9" s="480"/>
      <c r="D9" s="480"/>
      <c r="E9" s="480"/>
      <c r="F9" s="480"/>
      <c r="G9" s="481"/>
      <c r="H9" s="480"/>
      <c r="I9" s="480"/>
      <c r="J9" s="482"/>
      <c r="K9" s="482"/>
      <c r="L9" s="482"/>
      <c r="M9" s="482"/>
      <c r="N9" s="483"/>
      <c r="O9" s="482"/>
      <c r="P9" s="482"/>
      <c r="Q9" s="483"/>
      <c r="R9" s="484"/>
      <c r="S9" s="484"/>
      <c r="T9" s="484"/>
      <c r="U9" s="483"/>
      <c r="V9" s="483"/>
      <c r="AA9" s="485"/>
      <c r="AD9" s="486"/>
      <c r="AE9" s="567"/>
      <c r="AF9" s="570"/>
    </row>
    <row r="10" spans="1:35" x14ac:dyDescent="0.2">
      <c r="A10" s="624" t="s">
        <v>827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5"/>
      <c r="Q10" s="625"/>
      <c r="R10" s="625"/>
      <c r="S10" s="625"/>
      <c r="T10" s="624"/>
      <c r="U10" s="622"/>
      <c r="AA10" s="485"/>
      <c r="AD10" s="486"/>
      <c r="AF10" s="571"/>
    </row>
    <row r="11" spans="1:35" ht="13.5" x14ac:dyDescent="0.25">
      <c r="A11" s="626" t="s">
        <v>828</v>
      </c>
      <c r="B11" s="626"/>
      <c r="C11" s="626"/>
      <c r="D11" s="627"/>
      <c r="E11" s="628"/>
      <c r="F11" s="629"/>
      <c r="AA11" s="485"/>
      <c r="AD11" s="486"/>
    </row>
    <row r="12" spans="1:35" ht="13.5" x14ac:dyDescent="0.25">
      <c r="A12" s="630" t="s">
        <v>829</v>
      </c>
      <c r="B12" s="631" t="s">
        <v>628</v>
      </c>
      <c r="C12" s="630" t="s">
        <v>830</v>
      </c>
      <c r="D12" s="632" t="s">
        <v>831</v>
      </c>
      <c r="E12" s="633" t="s">
        <v>832</v>
      </c>
      <c r="F12" s="634" t="s">
        <v>833</v>
      </c>
      <c r="G12" s="635" t="s">
        <v>834</v>
      </c>
      <c r="H12" s="636" t="s">
        <v>835</v>
      </c>
      <c r="I12" s="636"/>
      <c r="J12" s="636"/>
      <c r="K12" s="636"/>
      <c r="L12" s="636" t="s">
        <v>836</v>
      </c>
      <c r="M12" s="636"/>
      <c r="N12" s="636"/>
      <c r="O12" s="636"/>
      <c r="P12" s="637" t="s">
        <v>837</v>
      </c>
      <c r="Q12" s="638"/>
      <c r="R12" s="638"/>
      <c r="S12" s="638"/>
      <c r="T12" s="639"/>
      <c r="U12" s="640" t="s">
        <v>838</v>
      </c>
      <c r="V12" s="641"/>
      <c r="AA12" s="485"/>
      <c r="AD12" s="486"/>
    </row>
    <row r="13" spans="1:35" ht="13.5" x14ac:dyDescent="0.25">
      <c r="A13" s="630"/>
      <c r="B13" s="642"/>
      <c r="C13" s="630"/>
      <c r="D13" s="632"/>
      <c r="E13" s="633"/>
      <c r="F13" s="634"/>
      <c r="G13" s="635"/>
      <c r="H13" s="636"/>
      <c r="I13" s="636"/>
      <c r="J13" s="636"/>
      <c r="K13" s="636"/>
      <c r="L13" s="636"/>
      <c r="M13" s="636"/>
      <c r="N13" s="636"/>
      <c r="O13" s="636"/>
      <c r="P13" s="643" t="s">
        <v>839</v>
      </c>
      <c r="Q13" s="643"/>
      <c r="R13" s="643"/>
      <c r="S13" s="643"/>
      <c r="T13" s="643"/>
      <c r="U13" s="640"/>
      <c r="V13" s="641"/>
      <c r="AA13" s="485"/>
      <c r="AD13" s="486"/>
    </row>
    <row r="14" spans="1:35" ht="13.5" x14ac:dyDescent="0.2">
      <c r="A14" s="644"/>
      <c r="B14" s="642"/>
      <c r="C14" s="644"/>
      <c r="D14" s="645"/>
      <c r="E14" s="646"/>
      <c r="F14" s="647"/>
      <c r="G14" s="648"/>
      <c r="H14" s="649" t="s">
        <v>840</v>
      </c>
      <c r="I14" s="650" t="s">
        <v>3</v>
      </c>
      <c r="J14" s="651" t="s">
        <v>24</v>
      </c>
      <c r="K14" s="651" t="s">
        <v>841</v>
      </c>
      <c r="L14" s="649" t="s">
        <v>840</v>
      </c>
      <c r="M14" s="650" t="s">
        <v>3</v>
      </c>
      <c r="N14" s="651" t="s">
        <v>24</v>
      </c>
      <c r="O14" s="651" t="s">
        <v>841</v>
      </c>
      <c r="P14" s="652" t="s">
        <v>840</v>
      </c>
      <c r="Q14" s="652" t="s">
        <v>3</v>
      </c>
      <c r="R14" s="651" t="s">
        <v>24</v>
      </c>
      <c r="S14" s="651" t="s">
        <v>841</v>
      </c>
      <c r="T14" s="653" t="s">
        <v>842</v>
      </c>
      <c r="U14" s="654"/>
      <c r="V14" s="655"/>
      <c r="AA14" s="485"/>
      <c r="AD14" s="486"/>
    </row>
    <row r="15" spans="1:35" x14ac:dyDescent="0.2">
      <c r="A15" s="656" t="s">
        <v>33</v>
      </c>
      <c r="B15" s="657" t="s">
        <v>587</v>
      </c>
      <c r="C15" s="657" t="s">
        <v>629</v>
      </c>
      <c r="D15" s="658" t="s">
        <v>644</v>
      </c>
      <c r="E15" s="659" t="s">
        <v>643</v>
      </c>
      <c r="F15" s="660">
        <v>5</v>
      </c>
      <c r="G15" s="661">
        <f t="shared" ref="G15:G78" si="0">((((H15+L15)*P15)+((I15+M15)*Q15)+((J15+N15)*R15)+((K15+O15)*S15))*F15)/10*3</f>
        <v>13.5</v>
      </c>
      <c r="H15" s="662">
        <v>1</v>
      </c>
      <c r="I15" s="663">
        <v>0</v>
      </c>
      <c r="J15" s="664">
        <v>0</v>
      </c>
      <c r="K15" s="665">
        <v>0</v>
      </c>
      <c r="L15" s="666">
        <v>0</v>
      </c>
      <c r="M15" s="663">
        <v>0</v>
      </c>
      <c r="N15" s="666">
        <v>0</v>
      </c>
      <c r="O15" s="663">
        <v>0</v>
      </c>
      <c r="P15" s="661">
        <v>9</v>
      </c>
      <c r="Q15" s="663">
        <v>0</v>
      </c>
      <c r="R15" s="661">
        <v>0</v>
      </c>
      <c r="S15" s="663">
        <v>0</v>
      </c>
      <c r="T15" s="661">
        <f t="shared" ref="T15:T78" si="1">SUM(P15:S15)</f>
        <v>9</v>
      </c>
      <c r="U15" s="667"/>
      <c r="AA15" s="485"/>
      <c r="AD15" s="486"/>
    </row>
    <row r="16" spans="1:35" ht="15.75" x14ac:dyDescent="0.25">
      <c r="A16" s="656" t="s">
        <v>33</v>
      </c>
      <c r="B16" s="657" t="s">
        <v>24</v>
      </c>
      <c r="C16" s="657" t="s">
        <v>630</v>
      </c>
      <c r="D16" s="657" t="s">
        <v>25</v>
      </c>
      <c r="E16" s="657" t="s">
        <v>27</v>
      </c>
      <c r="F16" s="660">
        <v>6</v>
      </c>
      <c r="G16" s="661">
        <f t="shared" si="0"/>
        <v>4</v>
      </c>
      <c r="H16" s="662">
        <v>0</v>
      </c>
      <c r="I16" s="663">
        <v>0</v>
      </c>
      <c r="J16" s="664">
        <v>0</v>
      </c>
      <c r="K16" s="665">
        <v>0</v>
      </c>
      <c r="L16" s="666">
        <v>1</v>
      </c>
      <c r="M16" s="663">
        <v>0</v>
      </c>
      <c r="N16" s="666">
        <v>1</v>
      </c>
      <c r="O16" s="663">
        <v>0</v>
      </c>
      <c r="P16" s="661">
        <v>0</v>
      </c>
      <c r="Q16" s="663">
        <v>0</v>
      </c>
      <c r="R16" s="661">
        <v>2.2222222222222223</v>
      </c>
      <c r="S16" s="663">
        <v>0</v>
      </c>
      <c r="T16" s="661">
        <f t="shared" si="1"/>
        <v>2.2222222222222223</v>
      </c>
      <c r="U16" s="668"/>
      <c r="AA16" s="485"/>
      <c r="AD16" s="486"/>
      <c r="AE16" s="569"/>
      <c r="AF16" s="572"/>
    </row>
    <row r="17" spans="1:33" x14ac:dyDescent="0.2">
      <c r="A17" s="657" t="s">
        <v>33</v>
      </c>
      <c r="B17" s="657" t="s">
        <v>34</v>
      </c>
      <c r="C17" s="657" t="s">
        <v>629</v>
      </c>
      <c r="D17" s="657" t="s">
        <v>35</v>
      </c>
      <c r="E17" s="657" t="s">
        <v>37</v>
      </c>
      <c r="F17" s="660">
        <v>6</v>
      </c>
      <c r="G17" s="661">
        <f t="shared" si="0"/>
        <v>27</v>
      </c>
      <c r="H17" s="662">
        <v>0</v>
      </c>
      <c r="I17" s="663">
        <v>0</v>
      </c>
      <c r="J17" s="664">
        <v>0</v>
      </c>
      <c r="K17" s="665">
        <v>0</v>
      </c>
      <c r="L17" s="666">
        <v>1</v>
      </c>
      <c r="M17" s="663">
        <v>0</v>
      </c>
      <c r="N17" s="666">
        <v>2</v>
      </c>
      <c r="O17" s="663">
        <v>0</v>
      </c>
      <c r="P17" s="661">
        <v>5</v>
      </c>
      <c r="Q17" s="663">
        <v>0</v>
      </c>
      <c r="R17" s="661">
        <v>5</v>
      </c>
      <c r="S17" s="663">
        <v>0</v>
      </c>
      <c r="T17" s="661">
        <f t="shared" si="1"/>
        <v>10</v>
      </c>
      <c r="U17" s="668"/>
      <c r="AA17" s="485"/>
      <c r="AD17" s="486"/>
      <c r="AF17" s="571"/>
    </row>
    <row r="18" spans="1:33" ht="15.75" x14ac:dyDescent="0.25">
      <c r="A18" s="657" t="s">
        <v>33</v>
      </c>
      <c r="B18" s="657" t="s">
        <v>34</v>
      </c>
      <c r="C18" s="657" t="s">
        <v>629</v>
      </c>
      <c r="D18" s="657" t="s">
        <v>39</v>
      </c>
      <c r="E18" s="657" t="s">
        <v>41</v>
      </c>
      <c r="F18" s="660">
        <v>7.5</v>
      </c>
      <c r="G18" s="661">
        <f t="shared" si="0"/>
        <v>72</v>
      </c>
      <c r="H18" s="662">
        <v>1</v>
      </c>
      <c r="I18" s="663">
        <v>0</v>
      </c>
      <c r="J18" s="664">
        <v>4</v>
      </c>
      <c r="K18" s="665">
        <v>0</v>
      </c>
      <c r="L18" s="666">
        <v>1</v>
      </c>
      <c r="M18" s="663">
        <v>0</v>
      </c>
      <c r="N18" s="666">
        <v>1</v>
      </c>
      <c r="O18" s="663">
        <v>0</v>
      </c>
      <c r="P18" s="661">
        <v>6</v>
      </c>
      <c r="Q18" s="663">
        <v>0</v>
      </c>
      <c r="R18" s="661">
        <v>4</v>
      </c>
      <c r="S18" s="663">
        <v>0</v>
      </c>
      <c r="T18" s="661">
        <f t="shared" si="1"/>
        <v>10</v>
      </c>
      <c r="U18" s="668"/>
      <c r="AA18" s="485"/>
      <c r="AD18" s="486"/>
      <c r="AE18" s="573"/>
      <c r="AF18" s="574"/>
    </row>
    <row r="19" spans="1:33" ht="15.75" x14ac:dyDescent="0.25">
      <c r="A19" s="657" t="s">
        <v>33</v>
      </c>
      <c r="B19" s="657" t="s">
        <v>34</v>
      </c>
      <c r="C19" s="657" t="s">
        <v>629</v>
      </c>
      <c r="D19" s="657" t="s">
        <v>44</v>
      </c>
      <c r="E19" s="657" t="s">
        <v>46</v>
      </c>
      <c r="F19" s="660">
        <v>7.5</v>
      </c>
      <c r="G19" s="661">
        <f t="shared" si="0"/>
        <v>63</v>
      </c>
      <c r="H19" s="662">
        <v>1</v>
      </c>
      <c r="I19" s="663">
        <v>0</v>
      </c>
      <c r="J19" s="664">
        <v>1</v>
      </c>
      <c r="K19" s="665">
        <v>0</v>
      </c>
      <c r="L19" s="666">
        <v>1</v>
      </c>
      <c r="M19" s="663">
        <v>0</v>
      </c>
      <c r="N19" s="666">
        <v>3</v>
      </c>
      <c r="O19" s="663">
        <v>0</v>
      </c>
      <c r="P19" s="661">
        <v>6</v>
      </c>
      <c r="Q19" s="663">
        <v>0</v>
      </c>
      <c r="R19" s="661">
        <v>4</v>
      </c>
      <c r="S19" s="663">
        <v>0</v>
      </c>
      <c r="T19" s="661">
        <f t="shared" si="1"/>
        <v>10</v>
      </c>
      <c r="U19" s="668"/>
      <c r="AA19" s="485"/>
      <c r="AD19" s="486"/>
      <c r="AE19" s="575"/>
      <c r="AF19" s="572"/>
    </row>
    <row r="20" spans="1:33" x14ac:dyDescent="0.2">
      <c r="A20" s="657" t="s">
        <v>33</v>
      </c>
      <c r="B20" s="657" t="s">
        <v>34</v>
      </c>
      <c r="C20" s="657" t="s">
        <v>629</v>
      </c>
      <c r="D20" s="657" t="s">
        <v>47</v>
      </c>
      <c r="E20" s="657" t="s">
        <v>49</v>
      </c>
      <c r="F20" s="660">
        <v>6</v>
      </c>
      <c r="G20" s="661">
        <f t="shared" si="0"/>
        <v>27</v>
      </c>
      <c r="H20" s="662">
        <v>1</v>
      </c>
      <c r="I20" s="663">
        <v>0</v>
      </c>
      <c r="J20" s="664">
        <v>3</v>
      </c>
      <c r="K20" s="665">
        <v>0</v>
      </c>
      <c r="L20" s="666">
        <v>0</v>
      </c>
      <c r="M20" s="663">
        <v>0</v>
      </c>
      <c r="N20" s="666">
        <v>0</v>
      </c>
      <c r="O20" s="663">
        <v>0</v>
      </c>
      <c r="P20" s="661">
        <v>7.5</v>
      </c>
      <c r="Q20" s="663">
        <v>0</v>
      </c>
      <c r="R20" s="661">
        <v>2.5</v>
      </c>
      <c r="S20" s="663">
        <v>0</v>
      </c>
      <c r="T20" s="661">
        <f t="shared" si="1"/>
        <v>10</v>
      </c>
      <c r="U20" s="668"/>
      <c r="AA20" s="485"/>
      <c r="AD20" s="486"/>
    </row>
    <row r="21" spans="1:33" x14ac:dyDescent="0.2">
      <c r="A21" s="657" t="s">
        <v>33</v>
      </c>
      <c r="B21" s="657" t="s">
        <v>34</v>
      </c>
      <c r="C21" s="657" t="s">
        <v>629</v>
      </c>
      <c r="D21" s="657" t="s">
        <v>50</v>
      </c>
      <c r="E21" s="657" t="s">
        <v>52</v>
      </c>
      <c r="F21" s="660">
        <v>6</v>
      </c>
      <c r="G21" s="661">
        <f t="shared" si="0"/>
        <v>27</v>
      </c>
      <c r="H21" s="662">
        <v>1</v>
      </c>
      <c r="I21" s="663">
        <v>0</v>
      </c>
      <c r="J21" s="664">
        <v>3</v>
      </c>
      <c r="K21" s="665">
        <v>0</v>
      </c>
      <c r="L21" s="666">
        <v>0</v>
      </c>
      <c r="M21" s="663">
        <v>0</v>
      </c>
      <c r="N21" s="666">
        <v>0</v>
      </c>
      <c r="O21" s="663">
        <v>0</v>
      </c>
      <c r="P21" s="661">
        <v>7.5</v>
      </c>
      <c r="Q21" s="663">
        <v>0</v>
      </c>
      <c r="R21" s="661">
        <v>2.5</v>
      </c>
      <c r="S21" s="663">
        <v>0</v>
      </c>
      <c r="T21" s="661">
        <f t="shared" si="1"/>
        <v>10</v>
      </c>
      <c r="U21" s="669"/>
      <c r="AA21" s="485"/>
      <c r="AD21" s="486"/>
    </row>
    <row r="22" spans="1:33" x14ac:dyDescent="0.2">
      <c r="A22" s="657" t="s">
        <v>33</v>
      </c>
      <c r="B22" s="657" t="s">
        <v>34</v>
      </c>
      <c r="C22" s="657" t="s">
        <v>629</v>
      </c>
      <c r="D22" s="657" t="s">
        <v>53</v>
      </c>
      <c r="E22" s="657" t="s">
        <v>55</v>
      </c>
      <c r="F22" s="660">
        <v>6</v>
      </c>
      <c r="G22" s="661">
        <f t="shared" si="0"/>
        <v>27</v>
      </c>
      <c r="H22" s="662">
        <v>0</v>
      </c>
      <c r="I22" s="663">
        <v>0</v>
      </c>
      <c r="J22" s="664">
        <v>0</v>
      </c>
      <c r="K22" s="665">
        <v>0</v>
      </c>
      <c r="L22" s="666">
        <v>1</v>
      </c>
      <c r="M22" s="663">
        <v>0</v>
      </c>
      <c r="N22" s="666">
        <v>3</v>
      </c>
      <c r="O22" s="663">
        <v>0</v>
      </c>
      <c r="P22" s="661">
        <v>7.5</v>
      </c>
      <c r="Q22" s="663">
        <v>0</v>
      </c>
      <c r="R22" s="661">
        <v>2.5</v>
      </c>
      <c r="S22" s="663">
        <v>0</v>
      </c>
      <c r="T22" s="661">
        <f t="shared" si="1"/>
        <v>10</v>
      </c>
      <c r="U22" s="668"/>
      <c r="AA22" s="485"/>
      <c r="AD22" s="486"/>
    </row>
    <row r="23" spans="1:33" x14ac:dyDescent="0.2">
      <c r="A23" s="657" t="s">
        <v>33</v>
      </c>
      <c r="B23" s="657" t="s">
        <v>34</v>
      </c>
      <c r="C23" s="657" t="s">
        <v>629</v>
      </c>
      <c r="D23" s="657" t="s">
        <v>57</v>
      </c>
      <c r="E23" s="657" t="s">
        <v>59</v>
      </c>
      <c r="F23" s="660">
        <v>6</v>
      </c>
      <c r="G23" s="661">
        <f t="shared" si="0"/>
        <v>22.5</v>
      </c>
      <c r="H23" s="662">
        <v>1</v>
      </c>
      <c r="I23" s="663">
        <v>0</v>
      </c>
      <c r="J23" s="664">
        <v>2</v>
      </c>
      <c r="K23" s="665">
        <v>0</v>
      </c>
      <c r="L23" s="666">
        <v>0</v>
      </c>
      <c r="M23" s="663">
        <v>0</v>
      </c>
      <c r="N23" s="666">
        <v>0</v>
      </c>
      <c r="O23" s="663">
        <v>0</v>
      </c>
      <c r="P23" s="661">
        <v>7.5</v>
      </c>
      <c r="Q23" s="663">
        <v>0</v>
      </c>
      <c r="R23" s="661">
        <v>2.5</v>
      </c>
      <c r="S23" s="663">
        <v>0</v>
      </c>
      <c r="T23" s="661">
        <f t="shared" si="1"/>
        <v>10</v>
      </c>
      <c r="U23" s="668"/>
      <c r="AA23" s="485"/>
      <c r="AD23" s="486"/>
    </row>
    <row r="24" spans="1:33" x14ac:dyDescent="0.2">
      <c r="A24" s="657" t="s">
        <v>33</v>
      </c>
      <c r="B24" s="657" t="s">
        <v>34</v>
      </c>
      <c r="C24" s="657" t="s">
        <v>629</v>
      </c>
      <c r="D24" s="657" t="s">
        <v>60</v>
      </c>
      <c r="E24" s="657" t="s">
        <v>62</v>
      </c>
      <c r="F24" s="660">
        <v>6</v>
      </c>
      <c r="G24" s="661">
        <f t="shared" si="0"/>
        <v>22.5</v>
      </c>
      <c r="H24" s="662">
        <v>1</v>
      </c>
      <c r="I24" s="663">
        <v>0</v>
      </c>
      <c r="J24" s="664">
        <v>2</v>
      </c>
      <c r="K24" s="665">
        <v>0</v>
      </c>
      <c r="L24" s="666">
        <v>0</v>
      </c>
      <c r="M24" s="663">
        <v>0</v>
      </c>
      <c r="N24" s="666">
        <v>0</v>
      </c>
      <c r="O24" s="663">
        <v>0</v>
      </c>
      <c r="P24" s="661">
        <v>7.5</v>
      </c>
      <c r="Q24" s="663">
        <v>0</v>
      </c>
      <c r="R24" s="661">
        <v>2.5</v>
      </c>
      <c r="S24" s="663">
        <v>0</v>
      </c>
      <c r="T24" s="661">
        <f t="shared" si="1"/>
        <v>10</v>
      </c>
      <c r="U24" s="668"/>
      <c r="AA24" s="485"/>
      <c r="AD24" s="486"/>
      <c r="AE24" s="488"/>
    </row>
    <row r="25" spans="1:33" ht="15.75" x14ac:dyDescent="0.25">
      <c r="A25" s="657" t="s">
        <v>33</v>
      </c>
      <c r="B25" s="657" t="s">
        <v>34</v>
      </c>
      <c r="C25" s="657" t="s">
        <v>629</v>
      </c>
      <c r="D25" s="657" t="s">
        <v>63</v>
      </c>
      <c r="E25" s="657" t="s">
        <v>65</v>
      </c>
      <c r="F25" s="660">
        <v>6</v>
      </c>
      <c r="G25" s="661">
        <f t="shared" si="0"/>
        <v>27</v>
      </c>
      <c r="H25" s="662">
        <v>1</v>
      </c>
      <c r="I25" s="663">
        <v>0</v>
      </c>
      <c r="J25" s="664">
        <v>2</v>
      </c>
      <c r="K25" s="665">
        <v>0</v>
      </c>
      <c r="L25" s="666">
        <v>0</v>
      </c>
      <c r="M25" s="663">
        <v>0</v>
      </c>
      <c r="N25" s="666">
        <v>0</v>
      </c>
      <c r="O25" s="663">
        <v>0</v>
      </c>
      <c r="P25" s="661">
        <v>5</v>
      </c>
      <c r="Q25" s="663">
        <v>0</v>
      </c>
      <c r="R25" s="661">
        <v>5</v>
      </c>
      <c r="S25" s="663">
        <v>0</v>
      </c>
      <c r="T25" s="661">
        <f t="shared" si="1"/>
        <v>10</v>
      </c>
      <c r="U25" s="669"/>
      <c r="AA25" s="485"/>
      <c r="AD25" s="486"/>
      <c r="AE25" s="576"/>
    </row>
    <row r="26" spans="1:33" x14ac:dyDescent="0.2">
      <c r="A26" s="657" t="s">
        <v>33</v>
      </c>
      <c r="B26" s="657" t="s">
        <v>34</v>
      </c>
      <c r="C26" s="657" t="s">
        <v>629</v>
      </c>
      <c r="D26" s="657" t="s">
        <v>66</v>
      </c>
      <c r="E26" s="657" t="s">
        <v>68</v>
      </c>
      <c r="F26" s="660">
        <v>6</v>
      </c>
      <c r="G26" s="661">
        <f t="shared" si="0"/>
        <v>27</v>
      </c>
      <c r="H26" s="662">
        <v>0</v>
      </c>
      <c r="I26" s="663">
        <v>0</v>
      </c>
      <c r="J26" s="664">
        <v>0</v>
      </c>
      <c r="K26" s="665">
        <v>0</v>
      </c>
      <c r="L26" s="666">
        <v>1</v>
      </c>
      <c r="M26" s="663">
        <v>0</v>
      </c>
      <c r="N26" s="666">
        <v>2</v>
      </c>
      <c r="O26" s="663">
        <v>0</v>
      </c>
      <c r="P26" s="661">
        <v>5</v>
      </c>
      <c r="Q26" s="663">
        <v>0</v>
      </c>
      <c r="R26" s="661">
        <v>5</v>
      </c>
      <c r="S26" s="663">
        <v>0</v>
      </c>
      <c r="T26" s="661">
        <f t="shared" si="1"/>
        <v>10</v>
      </c>
      <c r="U26" s="668"/>
      <c r="AA26" s="485"/>
      <c r="AD26" s="486"/>
    </row>
    <row r="27" spans="1:33" ht="15.75" x14ac:dyDescent="0.25">
      <c r="A27" s="657" t="s">
        <v>33</v>
      </c>
      <c r="B27" s="657" t="s">
        <v>34</v>
      </c>
      <c r="C27" s="657" t="s">
        <v>623</v>
      </c>
      <c r="D27" s="657" t="s">
        <v>69</v>
      </c>
      <c r="E27" s="657" t="s">
        <v>6</v>
      </c>
      <c r="F27" s="660">
        <v>18</v>
      </c>
      <c r="G27" s="661">
        <f t="shared" si="0"/>
        <v>3.5999999999999996</v>
      </c>
      <c r="H27" s="662">
        <v>3</v>
      </c>
      <c r="I27" s="663">
        <v>0</v>
      </c>
      <c r="J27" s="664">
        <v>0</v>
      </c>
      <c r="K27" s="665">
        <v>0</v>
      </c>
      <c r="L27" s="666">
        <v>6</v>
      </c>
      <c r="M27" s="663">
        <v>0</v>
      </c>
      <c r="N27" s="666">
        <v>0</v>
      </c>
      <c r="O27" s="663">
        <v>0</v>
      </c>
      <c r="P27" s="661">
        <v>7.407407407407407E-2</v>
      </c>
      <c r="Q27" s="663">
        <v>0</v>
      </c>
      <c r="R27" s="661">
        <v>0</v>
      </c>
      <c r="S27" s="663">
        <v>0</v>
      </c>
      <c r="T27" s="661">
        <f t="shared" si="1"/>
        <v>7.407407407407407E-2</v>
      </c>
      <c r="U27" s="667"/>
      <c r="AA27" s="485"/>
      <c r="AD27" s="486"/>
      <c r="AE27" s="577"/>
      <c r="AF27" s="570"/>
      <c r="AG27" s="578"/>
    </row>
    <row r="28" spans="1:33" ht="15.75" x14ac:dyDescent="0.25">
      <c r="A28" s="657" t="s">
        <v>33</v>
      </c>
      <c r="B28" s="657" t="s">
        <v>70</v>
      </c>
      <c r="C28" s="657" t="s">
        <v>630</v>
      </c>
      <c r="D28" s="657" t="s">
        <v>71</v>
      </c>
      <c r="E28" s="657" t="s">
        <v>73</v>
      </c>
      <c r="F28" s="660">
        <v>5</v>
      </c>
      <c r="G28" s="661">
        <f t="shared" si="0"/>
        <v>18</v>
      </c>
      <c r="H28" s="662">
        <v>1</v>
      </c>
      <c r="I28" s="663">
        <v>0</v>
      </c>
      <c r="J28" s="664">
        <v>1</v>
      </c>
      <c r="K28" s="665">
        <v>0</v>
      </c>
      <c r="L28" s="666">
        <v>0</v>
      </c>
      <c r="M28" s="663">
        <v>0</v>
      </c>
      <c r="N28" s="666">
        <v>0</v>
      </c>
      <c r="O28" s="663">
        <v>0</v>
      </c>
      <c r="P28" s="661">
        <v>9</v>
      </c>
      <c r="Q28" s="663">
        <v>0</v>
      </c>
      <c r="R28" s="661">
        <v>3</v>
      </c>
      <c r="S28" s="663">
        <v>0</v>
      </c>
      <c r="T28" s="661">
        <f t="shared" si="1"/>
        <v>12</v>
      </c>
      <c r="U28" s="668"/>
      <c r="AA28" s="485"/>
      <c r="AD28" s="486"/>
      <c r="AE28" s="569"/>
      <c r="AF28" s="570"/>
      <c r="AG28" s="578"/>
    </row>
    <row r="29" spans="1:33" ht="15.75" x14ac:dyDescent="0.25">
      <c r="A29" s="657" t="s">
        <v>33</v>
      </c>
      <c r="B29" s="657" t="s">
        <v>34</v>
      </c>
      <c r="C29" s="657" t="s">
        <v>630</v>
      </c>
      <c r="D29" s="657" t="s">
        <v>29</v>
      </c>
      <c r="E29" s="657" t="s">
        <v>31</v>
      </c>
      <c r="F29" s="660">
        <v>12</v>
      </c>
      <c r="G29" s="661">
        <f t="shared" si="0"/>
        <v>0.18000000000000005</v>
      </c>
      <c r="H29" s="662">
        <v>1</v>
      </c>
      <c r="I29" s="663">
        <v>0</v>
      </c>
      <c r="J29" s="664">
        <v>0</v>
      </c>
      <c r="K29" s="665">
        <v>0</v>
      </c>
      <c r="L29" s="666">
        <v>2</v>
      </c>
      <c r="M29" s="663">
        <v>0</v>
      </c>
      <c r="N29" s="666">
        <v>0</v>
      </c>
      <c r="O29" s="663">
        <v>0</v>
      </c>
      <c r="P29" s="661">
        <v>1.6666666666666666E-2</v>
      </c>
      <c r="Q29" s="663">
        <v>0</v>
      </c>
      <c r="R29" s="661">
        <v>0</v>
      </c>
      <c r="S29" s="663">
        <v>0</v>
      </c>
      <c r="T29" s="661">
        <f t="shared" si="1"/>
        <v>1.6666666666666666E-2</v>
      </c>
      <c r="U29" s="668"/>
      <c r="AA29" s="485"/>
      <c r="AD29" s="486"/>
      <c r="AE29" s="569"/>
      <c r="AF29" s="570"/>
      <c r="AG29" s="579"/>
    </row>
    <row r="30" spans="1:33" x14ac:dyDescent="0.2">
      <c r="A30" s="656" t="s">
        <v>74</v>
      </c>
      <c r="B30" s="657" t="s">
        <v>587</v>
      </c>
      <c r="C30" s="657" t="s">
        <v>624</v>
      </c>
      <c r="D30" s="658" t="s">
        <v>653</v>
      </c>
      <c r="E30" s="659" t="s">
        <v>160</v>
      </c>
      <c r="F30" s="660">
        <v>15</v>
      </c>
      <c r="G30" s="661">
        <f t="shared" si="0"/>
        <v>0.4</v>
      </c>
      <c r="H30" s="662">
        <v>0</v>
      </c>
      <c r="I30" s="663">
        <v>0</v>
      </c>
      <c r="J30" s="664">
        <v>0</v>
      </c>
      <c r="K30" s="665">
        <v>0</v>
      </c>
      <c r="L30" s="666">
        <v>1</v>
      </c>
      <c r="M30" s="663">
        <v>0</v>
      </c>
      <c r="N30" s="666">
        <v>0</v>
      </c>
      <c r="O30" s="663">
        <v>0</v>
      </c>
      <c r="P30" s="661">
        <v>8.8888888888888878E-2</v>
      </c>
      <c r="Q30" s="663">
        <v>0</v>
      </c>
      <c r="R30" s="661">
        <v>0</v>
      </c>
      <c r="S30" s="663">
        <v>0</v>
      </c>
      <c r="T30" s="661">
        <f t="shared" si="1"/>
        <v>8.8888888888888878E-2</v>
      </c>
      <c r="U30" s="668"/>
      <c r="AA30" s="485"/>
      <c r="AD30" s="486"/>
      <c r="AE30" s="482"/>
      <c r="AF30" s="580"/>
      <c r="AG30" s="579"/>
    </row>
    <row r="31" spans="1:33" x14ac:dyDescent="0.2">
      <c r="A31" s="656" t="s">
        <v>74</v>
      </c>
      <c r="B31" s="657" t="s">
        <v>587</v>
      </c>
      <c r="C31" s="657" t="s">
        <v>629</v>
      </c>
      <c r="D31" s="658" t="s">
        <v>650</v>
      </c>
      <c r="E31" s="659" t="s">
        <v>649</v>
      </c>
      <c r="F31" s="660">
        <v>5</v>
      </c>
      <c r="G31" s="661">
        <f t="shared" si="0"/>
        <v>4.5</v>
      </c>
      <c r="H31" s="662">
        <v>0</v>
      </c>
      <c r="I31" s="663">
        <v>0</v>
      </c>
      <c r="J31" s="664">
        <v>0</v>
      </c>
      <c r="K31" s="665">
        <v>0</v>
      </c>
      <c r="L31" s="666">
        <v>1</v>
      </c>
      <c r="M31" s="663">
        <v>0</v>
      </c>
      <c r="N31" s="666">
        <v>0</v>
      </c>
      <c r="O31" s="663">
        <v>0</v>
      </c>
      <c r="P31" s="661">
        <v>3</v>
      </c>
      <c r="Q31" s="663">
        <v>0</v>
      </c>
      <c r="R31" s="661">
        <v>0</v>
      </c>
      <c r="S31" s="663">
        <v>0</v>
      </c>
      <c r="T31" s="661">
        <f t="shared" si="1"/>
        <v>3</v>
      </c>
      <c r="U31" s="668"/>
      <c r="AA31" s="485"/>
      <c r="AD31" s="486"/>
      <c r="AG31" s="579"/>
    </row>
    <row r="32" spans="1:33" ht="15.75" x14ac:dyDescent="0.25">
      <c r="A32" s="657" t="s">
        <v>74</v>
      </c>
      <c r="B32" s="657" t="s">
        <v>75</v>
      </c>
      <c r="C32" s="657" t="s">
        <v>629</v>
      </c>
      <c r="D32" s="657" t="s">
        <v>76</v>
      </c>
      <c r="E32" s="657" t="s">
        <v>78</v>
      </c>
      <c r="F32" s="660">
        <v>6</v>
      </c>
      <c r="G32" s="661">
        <f t="shared" si="0"/>
        <v>36.72</v>
      </c>
      <c r="H32" s="662">
        <v>0.33</v>
      </c>
      <c r="I32" s="663">
        <v>0</v>
      </c>
      <c r="J32" s="664">
        <v>1</v>
      </c>
      <c r="K32" s="665">
        <v>0</v>
      </c>
      <c r="L32" s="666">
        <v>0.75</v>
      </c>
      <c r="M32" s="663">
        <v>0</v>
      </c>
      <c r="N32" s="666">
        <v>2</v>
      </c>
      <c r="O32" s="663">
        <v>0</v>
      </c>
      <c r="P32" s="661">
        <v>5</v>
      </c>
      <c r="Q32" s="663">
        <v>0</v>
      </c>
      <c r="R32" s="661">
        <v>5</v>
      </c>
      <c r="S32" s="663">
        <v>0</v>
      </c>
      <c r="T32" s="661">
        <f t="shared" si="1"/>
        <v>10</v>
      </c>
      <c r="U32" s="668"/>
      <c r="AA32" s="485"/>
      <c r="AD32" s="486"/>
      <c r="AE32" s="569"/>
      <c r="AF32" s="570"/>
      <c r="AG32" s="578"/>
    </row>
    <row r="33" spans="1:34" x14ac:dyDescent="0.2">
      <c r="A33" s="657" t="s">
        <v>74</v>
      </c>
      <c r="B33" s="657" t="s">
        <v>80</v>
      </c>
      <c r="C33" s="657" t="s">
        <v>629</v>
      </c>
      <c r="D33" s="657" t="s">
        <v>76</v>
      </c>
      <c r="E33" s="657" t="s">
        <v>78</v>
      </c>
      <c r="F33" s="660">
        <v>6</v>
      </c>
      <c r="G33" s="661">
        <f t="shared" si="0"/>
        <v>36.72</v>
      </c>
      <c r="H33" s="662">
        <v>0.33</v>
      </c>
      <c r="I33" s="663">
        <v>0</v>
      </c>
      <c r="J33" s="664">
        <v>1</v>
      </c>
      <c r="K33" s="665">
        <v>0</v>
      </c>
      <c r="L33" s="666">
        <v>0.75</v>
      </c>
      <c r="M33" s="663">
        <v>0</v>
      </c>
      <c r="N33" s="666">
        <v>2</v>
      </c>
      <c r="O33" s="663">
        <v>0</v>
      </c>
      <c r="P33" s="661">
        <v>5</v>
      </c>
      <c r="Q33" s="663">
        <v>0</v>
      </c>
      <c r="R33" s="661">
        <v>5</v>
      </c>
      <c r="S33" s="663">
        <v>0</v>
      </c>
      <c r="T33" s="661">
        <f t="shared" si="1"/>
        <v>10</v>
      </c>
      <c r="U33" s="668"/>
      <c r="AA33" s="485"/>
      <c r="AD33" s="486"/>
      <c r="AF33" s="571"/>
    </row>
    <row r="34" spans="1:34" x14ac:dyDescent="0.2">
      <c r="A34" s="657" t="s">
        <v>74</v>
      </c>
      <c r="B34" s="657" t="s">
        <v>3</v>
      </c>
      <c r="C34" s="657" t="s">
        <v>629</v>
      </c>
      <c r="D34" s="657" t="s">
        <v>76</v>
      </c>
      <c r="E34" s="657" t="s">
        <v>78</v>
      </c>
      <c r="F34" s="660">
        <v>6</v>
      </c>
      <c r="G34" s="661">
        <f t="shared" si="0"/>
        <v>70.56</v>
      </c>
      <c r="H34" s="662">
        <v>0.34</v>
      </c>
      <c r="I34" s="663">
        <v>0</v>
      </c>
      <c r="J34" s="664">
        <v>2</v>
      </c>
      <c r="K34" s="665">
        <v>0</v>
      </c>
      <c r="L34" s="666">
        <v>1.5</v>
      </c>
      <c r="M34" s="663">
        <v>0</v>
      </c>
      <c r="N34" s="666">
        <v>4</v>
      </c>
      <c r="O34" s="663">
        <v>0</v>
      </c>
      <c r="P34" s="661">
        <v>5</v>
      </c>
      <c r="Q34" s="663">
        <v>0</v>
      </c>
      <c r="R34" s="661">
        <v>5</v>
      </c>
      <c r="S34" s="663">
        <v>0</v>
      </c>
      <c r="T34" s="661">
        <f t="shared" si="1"/>
        <v>10</v>
      </c>
      <c r="U34" s="668"/>
      <c r="AA34" s="485"/>
      <c r="AD34" s="486"/>
    </row>
    <row r="35" spans="1:34" x14ac:dyDescent="0.2">
      <c r="A35" s="657" t="s">
        <v>74</v>
      </c>
      <c r="B35" s="657" t="s">
        <v>3</v>
      </c>
      <c r="C35" s="657" t="s">
        <v>629</v>
      </c>
      <c r="D35" s="657" t="s">
        <v>81</v>
      </c>
      <c r="E35" s="657" t="s">
        <v>83</v>
      </c>
      <c r="F35" s="660">
        <v>6</v>
      </c>
      <c r="G35" s="661">
        <f t="shared" si="0"/>
        <v>81</v>
      </c>
      <c r="H35" s="662">
        <v>2</v>
      </c>
      <c r="I35" s="663">
        <v>0</v>
      </c>
      <c r="J35" s="664">
        <v>7</v>
      </c>
      <c r="K35" s="665">
        <v>0</v>
      </c>
      <c r="L35" s="666">
        <v>0</v>
      </c>
      <c r="M35" s="663">
        <v>0</v>
      </c>
      <c r="N35" s="666">
        <v>0</v>
      </c>
      <c r="O35" s="663">
        <v>0</v>
      </c>
      <c r="P35" s="661">
        <v>5</v>
      </c>
      <c r="Q35" s="663">
        <v>0</v>
      </c>
      <c r="R35" s="661">
        <v>5</v>
      </c>
      <c r="S35" s="663">
        <v>0</v>
      </c>
      <c r="T35" s="661">
        <f t="shared" si="1"/>
        <v>10</v>
      </c>
      <c r="U35" s="668"/>
      <c r="AA35" s="485"/>
      <c r="AD35" s="486"/>
    </row>
    <row r="36" spans="1:34" x14ac:dyDescent="0.2">
      <c r="A36" s="657" t="s">
        <v>74</v>
      </c>
      <c r="B36" s="657" t="s">
        <v>3</v>
      </c>
      <c r="C36" s="657" t="s">
        <v>623</v>
      </c>
      <c r="D36" s="657" t="s">
        <v>4</v>
      </c>
      <c r="E36" s="657" t="s">
        <v>6</v>
      </c>
      <c r="F36" s="660">
        <v>24</v>
      </c>
      <c r="G36" s="661">
        <f t="shared" si="0"/>
        <v>4.3999999999999986</v>
      </c>
      <c r="H36" s="662">
        <v>3</v>
      </c>
      <c r="I36" s="663">
        <v>0</v>
      </c>
      <c r="J36" s="664">
        <v>0</v>
      </c>
      <c r="K36" s="665">
        <v>0</v>
      </c>
      <c r="L36" s="666">
        <v>8</v>
      </c>
      <c r="M36" s="663">
        <v>0</v>
      </c>
      <c r="N36" s="666">
        <v>0</v>
      </c>
      <c r="O36" s="663">
        <v>0</v>
      </c>
      <c r="P36" s="661">
        <v>5.5555555555555552E-2</v>
      </c>
      <c r="Q36" s="663">
        <v>0</v>
      </c>
      <c r="R36" s="661">
        <v>0</v>
      </c>
      <c r="S36" s="663">
        <v>0</v>
      </c>
      <c r="T36" s="661">
        <f t="shared" si="1"/>
        <v>5.5555555555555552E-2</v>
      </c>
      <c r="U36" s="667"/>
      <c r="AA36" s="485"/>
      <c r="AD36" s="486"/>
    </row>
    <row r="37" spans="1:34" x14ac:dyDescent="0.2">
      <c r="A37" s="657" t="s">
        <v>74</v>
      </c>
      <c r="B37" s="657" t="s">
        <v>9</v>
      </c>
      <c r="C37" s="657" t="s">
        <v>629</v>
      </c>
      <c r="D37" s="657" t="s">
        <v>84</v>
      </c>
      <c r="E37" s="657" t="s">
        <v>86</v>
      </c>
      <c r="F37" s="660">
        <v>6</v>
      </c>
      <c r="G37" s="661">
        <f t="shared" si="0"/>
        <v>6.3000000000000007</v>
      </c>
      <c r="H37" s="662">
        <v>2</v>
      </c>
      <c r="I37" s="663">
        <v>0</v>
      </c>
      <c r="J37" s="664">
        <v>5</v>
      </c>
      <c r="K37" s="665">
        <v>0</v>
      </c>
      <c r="L37" s="666">
        <v>0</v>
      </c>
      <c r="M37" s="663">
        <v>0</v>
      </c>
      <c r="N37" s="666">
        <v>0</v>
      </c>
      <c r="O37" s="663">
        <v>0</v>
      </c>
      <c r="P37" s="661">
        <v>0.5</v>
      </c>
      <c r="Q37" s="663">
        <v>0</v>
      </c>
      <c r="R37" s="661">
        <v>0.5</v>
      </c>
      <c r="S37" s="663">
        <v>0</v>
      </c>
      <c r="T37" s="661">
        <f t="shared" si="1"/>
        <v>1</v>
      </c>
      <c r="U37" s="668"/>
      <c r="AA37" s="485"/>
      <c r="AD37" s="486"/>
    </row>
    <row r="38" spans="1:34" ht="15.75" x14ac:dyDescent="0.25">
      <c r="A38" s="657" t="s">
        <v>74</v>
      </c>
      <c r="B38" s="657" t="s">
        <v>9</v>
      </c>
      <c r="C38" s="657" t="s">
        <v>629</v>
      </c>
      <c r="D38" s="657" t="s">
        <v>296</v>
      </c>
      <c r="E38" s="657" t="s">
        <v>298</v>
      </c>
      <c r="F38" s="660">
        <v>6</v>
      </c>
      <c r="G38" s="661">
        <f t="shared" si="0"/>
        <v>12.600000000000001</v>
      </c>
      <c r="H38" s="662">
        <v>0</v>
      </c>
      <c r="I38" s="663">
        <v>0</v>
      </c>
      <c r="J38" s="664">
        <v>0</v>
      </c>
      <c r="K38" s="665">
        <v>0</v>
      </c>
      <c r="L38" s="666">
        <v>2</v>
      </c>
      <c r="M38" s="663">
        <v>0</v>
      </c>
      <c r="N38" s="666">
        <v>5</v>
      </c>
      <c r="O38" s="663">
        <v>0</v>
      </c>
      <c r="P38" s="661">
        <v>1</v>
      </c>
      <c r="Q38" s="663">
        <v>0</v>
      </c>
      <c r="R38" s="661">
        <v>1</v>
      </c>
      <c r="S38" s="663">
        <v>0</v>
      </c>
      <c r="T38" s="661">
        <f t="shared" si="1"/>
        <v>2</v>
      </c>
      <c r="U38" s="668"/>
      <c r="AA38" s="485"/>
      <c r="AD38" s="486"/>
      <c r="AE38" s="569"/>
      <c r="AF38" s="572"/>
      <c r="AG38" s="581"/>
      <c r="AH38" s="571"/>
    </row>
    <row r="39" spans="1:34" x14ac:dyDescent="0.2">
      <c r="A39" s="657" t="s">
        <v>74</v>
      </c>
      <c r="B39" s="657" t="s">
        <v>9</v>
      </c>
      <c r="C39" s="657" t="s">
        <v>629</v>
      </c>
      <c r="D39" s="657" t="s">
        <v>87</v>
      </c>
      <c r="E39" s="657" t="s">
        <v>89</v>
      </c>
      <c r="F39" s="660">
        <v>6</v>
      </c>
      <c r="G39" s="661">
        <f t="shared" si="0"/>
        <v>18.899999999999999</v>
      </c>
      <c r="H39" s="662">
        <v>0</v>
      </c>
      <c r="I39" s="663">
        <v>0</v>
      </c>
      <c r="J39" s="664">
        <v>0</v>
      </c>
      <c r="K39" s="665">
        <v>0</v>
      </c>
      <c r="L39" s="666">
        <v>2</v>
      </c>
      <c r="M39" s="663">
        <v>0</v>
      </c>
      <c r="N39" s="666">
        <v>5</v>
      </c>
      <c r="O39" s="663">
        <v>0</v>
      </c>
      <c r="P39" s="661">
        <v>1.4999999999999998</v>
      </c>
      <c r="Q39" s="663">
        <v>0</v>
      </c>
      <c r="R39" s="661">
        <v>1.4999999999999998</v>
      </c>
      <c r="S39" s="663">
        <v>0</v>
      </c>
      <c r="T39" s="661">
        <f t="shared" si="1"/>
        <v>2.9999999999999996</v>
      </c>
      <c r="U39" s="669"/>
      <c r="AA39" s="485"/>
      <c r="AD39" s="486"/>
      <c r="AF39" s="571"/>
    </row>
    <row r="40" spans="1:34" ht="15.75" x14ac:dyDescent="0.25">
      <c r="A40" s="657" t="s">
        <v>74</v>
      </c>
      <c r="B40" s="657" t="s">
        <v>9</v>
      </c>
      <c r="C40" s="657" t="s">
        <v>623</v>
      </c>
      <c r="D40" s="657" t="s">
        <v>23</v>
      </c>
      <c r="E40" s="657" t="s">
        <v>6</v>
      </c>
      <c r="F40" s="660">
        <v>24</v>
      </c>
      <c r="G40" s="661">
        <f t="shared" si="0"/>
        <v>2.8</v>
      </c>
      <c r="H40" s="662">
        <v>0</v>
      </c>
      <c r="I40" s="663">
        <v>0</v>
      </c>
      <c r="J40" s="664">
        <v>0</v>
      </c>
      <c r="K40" s="665">
        <v>0</v>
      </c>
      <c r="L40" s="666">
        <v>7</v>
      </c>
      <c r="M40" s="663">
        <v>0</v>
      </c>
      <c r="N40" s="666">
        <v>0</v>
      </c>
      <c r="O40" s="663">
        <v>0</v>
      </c>
      <c r="P40" s="661">
        <v>5.5555555555555552E-2</v>
      </c>
      <c r="Q40" s="663">
        <v>0</v>
      </c>
      <c r="R40" s="661">
        <v>0</v>
      </c>
      <c r="S40" s="663">
        <v>0</v>
      </c>
      <c r="T40" s="661">
        <f t="shared" si="1"/>
        <v>5.5555555555555552E-2</v>
      </c>
      <c r="U40" s="668"/>
      <c r="AA40" s="485"/>
      <c r="AD40" s="486"/>
      <c r="AE40" s="573"/>
      <c r="AF40" s="574"/>
      <c r="AG40" s="582"/>
    </row>
    <row r="41" spans="1:34" ht="15.75" x14ac:dyDescent="0.25">
      <c r="A41" s="657" t="s">
        <v>74</v>
      </c>
      <c r="B41" s="657" t="s">
        <v>9</v>
      </c>
      <c r="C41" s="657" t="s">
        <v>629</v>
      </c>
      <c r="D41" s="657" t="s">
        <v>90</v>
      </c>
      <c r="E41" s="657" t="s">
        <v>92</v>
      </c>
      <c r="F41" s="660">
        <v>6</v>
      </c>
      <c r="G41" s="661">
        <f t="shared" si="0"/>
        <v>58.5</v>
      </c>
      <c r="H41" s="662">
        <v>2</v>
      </c>
      <c r="I41" s="663">
        <v>0</v>
      </c>
      <c r="J41" s="664">
        <v>7</v>
      </c>
      <c r="K41" s="665">
        <v>0</v>
      </c>
      <c r="L41" s="666">
        <v>0</v>
      </c>
      <c r="M41" s="663">
        <v>0</v>
      </c>
      <c r="N41" s="666">
        <v>0</v>
      </c>
      <c r="O41" s="663">
        <v>0</v>
      </c>
      <c r="P41" s="661">
        <v>7.5</v>
      </c>
      <c r="Q41" s="663">
        <v>0</v>
      </c>
      <c r="R41" s="661">
        <v>2.5</v>
      </c>
      <c r="S41" s="663">
        <v>0</v>
      </c>
      <c r="T41" s="661">
        <f t="shared" si="1"/>
        <v>10</v>
      </c>
      <c r="U41" s="669"/>
      <c r="AA41" s="485"/>
      <c r="AD41" s="486"/>
      <c r="AE41" s="575"/>
      <c r="AF41" s="572"/>
      <c r="AG41" s="484"/>
    </row>
    <row r="42" spans="1:34" x14ac:dyDescent="0.2">
      <c r="A42" s="657" t="s">
        <v>74</v>
      </c>
      <c r="B42" s="657" t="s">
        <v>9</v>
      </c>
      <c r="C42" s="657" t="s">
        <v>629</v>
      </c>
      <c r="D42" s="657" t="s">
        <v>93</v>
      </c>
      <c r="E42" s="657" t="s">
        <v>78</v>
      </c>
      <c r="F42" s="660">
        <v>6</v>
      </c>
      <c r="G42" s="661">
        <f t="shared" si="0"/>
        <v>99</v>
      </c>
      <c r="H42" s="662">
        <v>1</v>
      </c>
      <c r="I42" s="663">
        <v>0</v>
      </c>
      <c r="J42" s="664">
        <v>3</v>
      </c>
      <c r="K42" s="665">
        <v>0</v>
      </c>
      <c r="L42" s="666">
        <v>2</v>
      </c>
      <c r="M42" s="663">
        <v>0</v>
      </c>
      <c r="N42" s="666">
        <v>5</v>
      </c>
      <c r="O42" s="663">
        <v>0</v>
      </c>
      <c r="P42" s="661">
        <v>5</v>
      </c>
      <c r="Q42" s="663">
        <v>0</v>
      </c>
      <c r="R42" s="661">
        <v>5</v>
      </c>
      <c r="S42" s="663">
        <v>0</v>
      </c>
      <c r="T42" s="661">
        <f t="shared" si="1"/>
        <v>10</v>
      </c>
      <c r="U42" s="669"/>
      <c r="AA42" s="485"/>
      <c r="AD42" s="486"/>
      <c r="AF42" s="568"/>
      <c r="AG42" s="583"/>
    </row>
    <row r="43" spans="1:34" x14ac:dyDescent="0.2">
      <c r="A43" s="657" t="s">
        <v>74</v>
      </c>
      <c r="B43" s="657" t="s">
        <v>3</v>
      </c>
      <c r="C43" s="657" t="s">
        <v>630</v>
      </c>
      <c r="D43" s="657" t="s">
        <v>94</v>
      </c>
      <c r="E43" s="657" t="s">
        <v>96</v>
      </c>
      <c r="F43" s="660">
        <v>6</v>
      </c>
      <c r="G43" s="661">
        <f t="shared" si="0"/>
        <v>18</v>
      </c>
      <c r="H43" s="662">
        <v>1</v>
      </c>
      <c r="I43" s="663">
        <v>0</v>
      </c>
      <c r="J43" s="664">
        <v>1</v>
      </c>
      <c r="K43" s="665">
        <v>0</v>
      </c>
      <c r="L43" s="666">
        <v>0</v>
      </c>
      <c r="M43" s="663">
        <v>0</v>
      </c>
      <c r="N43" s="666">
        <v>0</v>
      </c>
      <c r="O43" s="663">
        <v>0</v>
      </c>
      <c r="P43" s="661">
        <v>7.5</v>
      </c>
      <c r="Q43" s="663">
        <v>0</v>
      </c>
      <c r="R43" s="661">
        <v>2.5</v>
      </c>
      <c r="S43" s="663">
        <v>0</v>
      </c>
      <c r="T43" s="661">
        <f t="shared" si="1"/>
        <v>10</v>
      </c>
      <c r="U43" s="667"/>
      <c r="AA43" s="485"/>
      <c r="AD43" s="486"/>
      <c r="AG43" s="575"/>
    </row>
    <row r="44" spans="1:34" x14ac:dyDescent="0.2">
      <c r="A44" s="657" t="s">
        <v>74</v>
      </c>
      <c r="B44" s="657" t="s">
        <v>3</v>
      </c>
      <c r="C44" s="657" t="s">
        <v>630</v>
      </c>
      <c r="D44" s="657" t="s">
        <v>99</v>
      </c>
      <c r="E44" s="657" t="s">
        <v>101</v>
      </c>
      <c r="F44" s="660">
        <v>6</v>
      </c>
      <c r="G44" s="661">
        <f t="shared" si="0"/>
        <v>18</v>
      </c>
      <c r="H44" s="662">
        <v>1</v>
      </c>
      <c r="I44" s="663">
        <v>0</v>
      </c>
      <c r="J44" s="664">
        <v>1</v>
      </c>
      <c r="K44" s="665">
        <v>0</v>
      </c>
      <c r="L44" s="666">
        <v>0</v>
      </c>
      <c r="M44" s="663">
        <v>0</v>
      </c>
      <c r="N44" s="666">
        <v>0</v>
      </c>
      <c r="O44" s="663">
        <v>0</v>
      </c>
      <c r="P44" s="661">
        <v>7.5</v>
      </c>
      <c r="Q44" s="663">
        <v>0</v>
      </c>
      <c r="R44" s="661">
        <v>2.5</v>
      </c>
      <c r="S44" s="663">
        <v>0</v>
      </c>
      <c r="T44" s="661">
        <f t="shared" si="1"/>
        <v>10</v>
      </c>
      <c r="U44" s="668"/>
      <c r="AA44" s="485"/>
      <c r="AD44" s="486"/>
      <c r="AE44" s="584"/>
      <c r="AF44" s="568"/>
      <c r="AG44" s="575"/>
    </row>
    <row r="45" spans="1:34" x14ac:dyDescent="0.2">
      <c r="A45" s="657" t="s">
        <v>74</v>
      </c>
      <c r="B45" s="657" t="s">
        <v>9</v>
      </c>
      <c r="C45" s="657" t="s">
        <v>630</v>
      </c>
      <c r="D45" s="657" t="s">
        <v>102</v>
      </c>
      <c r="E45" s="657" t="s">
        <v>104</v>
      </c>
      <c r="F45" s="660">
        <v>6</v>
      </c>
      <c r="G45" s="661">
        <f t="shared" si="0"/>
        <v>20.25</v>
      </c>
      <c r="H45" s="662">
        <v>1</v>
      </c>
      <c r="I45" s="663">
        <v>0</v>
      </c>
      <c r="J45" s="664">
        <v>1.5</v>
      </c>
      <c r="K45" s="665">
        <v>0</v>
      </c>
      <c r="L45" s="666">
        <v>0</v>
      </c>
      <c r="M45" s="663">
        <v>0</v>
      </c>
      <c r="N45" s="666">
        <v>0</v>
      </c>
      <c r="O45" s="663">
        <v>0</v>
      </c>
      <c r="P45" s="661">
        <v>7.5</v>
      </c>
      <c r="Q45" s="663">
        <v>0</v>
      </c>
      <c r="R45" s="661">
        <v>2.5</v>
      </c>
      <c r="S45" s="663">
        <v>0</v>
      </c>
      <c r="T45" s="661">
        <f t="shared" si="1"/>
        <v>10</v>
      </c>
      <c r="U45" s="668"/>
      <c r="AA45" s="485"/>
      <c r="AD45" s="486"/>
      <c r="AF45" s="585"/>
      <c r="AG45" s="586"/>
    </row>
    <row r="46" spans="1:34" x14ac:dyDescent="0.2">
      <c r="A46" s="657" t="s">
        <v>74</v>
      </c>
      <c r="B46" s="657" t="s">
        <v>3</v>
      </c>
      <c r="C46" s="657" t="s">
        <v>630</v>
      </c>
      <c r="D46" s="657" t="s">
        <v>102</v>
      </c>
      <c r="E46" s="657" t="s">
        <v>104</v>
      </c>
      <c r="F46" s="660">
        <v>6</v>
      </c>
      <c r="G46" s="661">
        <f t="shared" si="0"/>
        <v>20.25</v>
      </c>
      <c r="H46" s="662">
        <v>1</v>
      </c>
      <c r="I46" s="663">
        <v>0</v>
      </c>
      <c r="J46" s="664">
        <v>1.5</v>
      </c>
      <c r="K46" s="665">
        <v>0</v>
      </c>
      <c r="L46" s="666">
        <v>0</v>
      </c>
      <c r="M46" s="663">
        <v>0</v>
      </c>
      <c r="N46" s="666">
        <v>0</v>
      </c>
      <c r="O46" s="663">
        <v>0</v>
      </c>
      <c r="P46" s="661">
        <v>7.5</v>
      </c>
      <c r="Q46" s="663">
        <v>0</v>
      </c>
      <c r="R46" s="661">
        <v>2.5</v>
      </c>
      <c r="S46" s="663">
        <v>0</v>
      </c>
      <c r="T46" s="661">
        <f t="shared" si="1"/>
        <v>10</v>
      </c>
      <c r="U46" s="668"/>
      <c r="AA46" s="485"/>
      <c r="AD46" s="486"/>
    </row>
    <row r="47" spans="1:34" x14ac:dyDescent="0.2">
      <c r="A47" s="657" t="s">
        <v>74</v>
      </c>
      <c r="B47" s="657" t="s">
        <v>9</v>
      </c>
      <c r="C47" s="657" t="s">
        <v>630</v>
      </c>
      <c r="D47" s="657" t="s">
        <v>111</v>
      </c>
      <c r="E47" s="657" t="s">
        <v>113</v>
      </c>
      <c r="F47" s="660">
        <v>6</v>
      </c>
      <c r="G47" s="661">
        <f t="shared" si="0"/>
        <v>22.5</v>
      </c>
      <c r="H47" s="662">
        <v>1</v>
      </c>
      <c r="I47" s="663">
        <v>0</v>
      </c>
      <c r="J47" s="664">
        <v>2</v>
      </c>
      <c r="K47" s="665">
        <v>0</v>
      </c>
      <c r="L47" s="666">
        <v>0</v>
      </c>
      <c r="M47" s="663">
        <v>0</v>
      </c>
      <c r="N47" s="666">
        <v>0</v>
      </c>
      <c r="O47" s="663">
        <v>0</v>
      </c>
      <c r="P47" s="661">
        <v>7.5</v>
      </c>
      <c r="Q47" s="663">
        <v>0</v>
      </c>
      <c r="R47" s="661">
        <v>2.5</v>
      </c>
      <c r="S47" s="663">
        <v>0</v>
      </c>
      <c r="T47" s="661">
        <f t="shared" si="1"/>
        <v>10</v>
      </c>
      <c r="U47" s="668"/>
      <c r="AA47" s="485"/>
      <c r="AD47" s="486"/>
    </row>
    <row r="48" spans="1:34" x14ac:dyDescent="0.2">
      <c r="A48" s="657" t="s">
        <v>74</v>
      </c>
      <c r="B48" s="657" t="s">
        <v>9</v>
      </c>
      <c r="C48" s="657" t="s">
        <v>630</v>
      </c>
      <c r="D48" s="657" t="s">
        <v>114</v>
      </c>
      <c r="E48" s="657" t="s">
        <v>116</v>
      </c>
      <c r="F48" s="660">
        <v>6</v>
      </c>
      <c r="G48" s="661">
        <f t="shared" si="0"/>
        <v>15</v>
      </c>
      <c r="H48" s="662">
        <v>1</v>
      </c>
      <c r="I48" s="663">
        <v>0</v>
      </c>
      <c r="J48" s="664">
        <v>2</v>
      </c>
      <c r="K48" s="665">
        <v>0</v>
      </c>
      <c r="L48" s="666">
        <v>0</v>
      </c>
      <c r="M48" s="663">
        <v>0</v>
      </c>
      <c r="N48" s="666">
        <v>0</v>
      </c>
      <c r="O48" s="663">
        <v>0</v>
      </c>
      <c r="P48" s="661">
        <v>5</v>
      </c>
      <c r="Q48" s="663">
        <v>0</v>
      </c>
      <c r="R48" s="661">
        <v>1.6666666666666667</v>
      </c>
      <c r="S48" s="663">
        <v>0</v>
      </c>
      <c r="T48" s="661">
        <f t="shared" si="1"/>
        <v>6.666666666666667</v>
      </c>
      <c r="U48" s="669"/>
      <c r="AA48" s="485"/>
      <c r="AD48" s="486"/>
    </row>
    <row r="49" spans="1:33" x14ac:dyDescent="0.2">
      <c r="A49" s="656" t="s">
        <v>74</v>
      </c>
      <c r="B49" s="657" t="s">
        <v>24</v>
      </c>
      <c r="C49" s="657" t="s">
        <v>630</v>
      </c>
      <c r="D49" s="657" t="s">
        <v>25</v>
      </c>
      <c r="E49" s="657" t="s">
        <v>27</v>
      </c>
      <c r="F49" s="660">
        <v>6</v>
      </c>
      <c r="G49" s="661">
        <f t="shared" si="0"/>
        <v>15.997599999999998</v>
      </c>
      <c r="H49" s="662">
        <v>0</v>
      </c>
      <c r="I49" s="663">
        <v>0</v>
      </c>
      <c r="J49" s="664">
        <v>0</v>
      </c>
      <c r="K49" s="665">
        <v>0</v>
      </c>
      <c r="L49" s="666">
        <v>1</v>
      </c>
      <c r="M49" s="663">
        <v>0</v>
      </c>
      <c r="N49" s="666">
        <v>1</v>
      </c>
      <c r="O49" s="663">
        <v>0</v>
      </c>
      <c r="P49" s="661">
        <v>3.3320000000000003</v>
      </c>
      <c r="Q49" s="663">
        <v>0</v>
      </c>
      <c r="R49" s="661">
        <v>5.5555555555555562</v>
      </c>
      <c r="S49" s="663">
        <v>0</v>
      </c>
      <c r="T49" s="661">
        <f t="shared" si="1"/>
        <v>8.8875555555555561</v>
      </c>
      <c r="U49" s="668"/>
      <c r="AA49" s="485"/>
      <c r="AD49" s="486"/>
    </row>
    <row r="50" spans="1:33" x14ac:dyDescent="0.2">
      <c r="A50" s="656" t="s">
        <v>74</v>
      </c>
      <c r="B50" s="657" t="s">
        <v>9</v>
      </c>
      <c r="C50" s="657" t="s">
        <v>630</v>
      </c>
      <c r="D50" s="656" t="s">
        <v>29</v>
      </c>
      <c r="E50" s="657" t="s">
        <v>31</v>
      </c>
      <c r="F50" s="660">
        <v>12</v>
      </c>
      <c r="G50" s="661">
        <f t="shared" si="0"/>
        <v>0.24</v>
      </c>
      <c r="H50" s="662">
        <v>4</v>
      </c>
      <c r="I50" s="663">
        <v>0</v>
      </c>
      <c r="J50" s="664">
        <v>0</v>
      </c>
      <c r="K50" s="665">
        <v>0</v>
      </c>
      <c r="L50" s="666">
        <v>0</v>
      </c>
      <c r="M50" s="663">
        <v>0</v>
      </c>
      <c r="N50" s="666">
        <v>0</v>
      </c>
      <c r="O50" s="663">
        <v>0</v>
      </c>
      <c r="P50" s="661">
        <v>1.6666666666666666E-2</v>
      </c>
      <c r="Q50" s="663">
        <v>0</v>
      </c>
      <c r="R50" s="661">
        <v>0</v>
      </c>
      <c r="S50" s="663">
        <v>0</v>
      </c>
      <c r="T50" s="661">
        <f t="shared" si="1"/>
        <v>1.6666666666666666E-2</v>
      </c>
      <c r="U50" s="668"/>
      <c r="AA50" s="485"/>
      <c r="AD50" s="486"/>
    </row>
    <row r="51" spans="1:33" x14ac:dyDescent="0.2">
      <c r="A51" s="657" t="s">
        <v>74</v>
      </c>
      <c r="B51" s="657" t="s">
        <v>3</v>
      </c>
      <c r="C51" s="657" t="s">
        <v>630</v>
      </c>
      <c r="D51" s="657" t="s">
        <v>29</v>
      </c>
      <c r="E51" s="657" t="s">
        <v>31</v>
      </c>
      <c r="F51" s="660">
        <v>12</v>
      </c>
      <c r="G51" s="661">
        <f t="shared" si="0"/>
        <v>0.48</v>
      </c>
      <c r="H51" s="662">
        <v>5</v>
      </c>
      <c r="I51" s="663">
        <v>0</v>
      </c>
      <c r="J51" s="664">
        <v>0</v>
      </c>
      <c r="K51" s="665">
        <v>0</v>
      </c>
      <c r="L51" s="666">
        <v>3</v>
      </c>
      <c r="M51" s="663">
        <v>0</v>
      </c>
      <c r="N51" s="666">
        <v>0</v>
      </c>
      <c r="O51" s="663">
        <v>0</v>
      </c>
      <c r="P51" s="661">
        <v>1.6666666666666666E-2</v>
      </c>
      <c r="Q51" s="663">
        <v>0</v>
      </c>
      <c r="R51" s="661">
        <v>0</v>
      </c>
      <c r="S51" s="663">
        <v>0</v>
      </c>
      <c r="T51" s="661">
        <f t="shared" si="1"/>
        <v>1.6666666666666666E-2</v>
      </c>
      <c r="U51" s="668"/>
      <c r="AA51" s="485"/>
      <c r="AD51" s="486"/>
    </row>
    <row r="52" spans="1:33" x14ac:dyDescent="0.2">
      <c r="A52" s="657" t="s">
        <v>117</v>
      </c>
      <c r="B52" s="657" t="s">
        <v>75</v>
      </c>
      <c r="C52" s="657" t="s">
        <v>629</v>
      </c>
      <c r="D52" s="657" t="s">
        <v>118</v>
      </c>
      <c r="E52" s="657" t="s">
        <v>120</v>
      </c>
      <c r="F52" s="660">
        <v>6</v>
      </c>
      <c r="G52" s="661">
        <f t="shared" si="0"/>
        <v>29.25</v>
      </c>
      <c r="H52" s="662">
        <v>0</v>
      </c>
      <c r="I52" s="663">
        <v>0</v>
      </c>
      <c r="J52" s="664">
        <v>0</v>
      </c>
      <c r="K52" s="665">
        <v>0</v>
      </c>
      <c r="L52" s="666">
        <v>1</v>
      </c>
      <c r="M52" s="663">
        <v>0</v>
      </c>
      <c r="N52" s="666">
        <v>2</v>
      </c>
      <c r="O52" s="663">
        <v>0</v>
      </c>
      <c r="P52" s="661">
        <v>3.75</v>
      </c>
      <c r="Q52" s="663">
        <v>0</v>
      </c>
      <c r="R52" s="661">
        <v>6.25</v>
      </c>
      <c r="S52" s="663">
        <v>0</v>
      </c>
      <c r="T52" s="661">
        <f t="shared" si="1"/>
        <v>10</v>
      </c>
      <c r="U52" s="668"/>
      <c r="AA52" s="485"/>
      <c r="AD52" s="486"/>
    </row>
    <row r="53" spans="1:33" x14ac:dyDescent="0.2">
      <c r="A53" s="657" t="s">
        <v>117</v>
      </c>
      <c r="B53" s="657" t="s">
        <v>80</v>
      </c>
      <c r="C53" s="657" t="s">
        <v>629</v>
      </c>
      <c r="D53" s="657" t="s">
        <v>118</v>
      </c>
      <c r="E53" s="657" t="s">
        <v>120</v>
      </c>
      <c r="F53" s="660">
        <v>6</v>
      </c>
      <c r="G53" s="661">
        <f t="shared" si="0"/>
        <v>29.25</v>
      </c>
      <c r="H53" s="662">
        <v>0</v>
      </c>
      <c r="I53" s="663">
        <v>0</v>
      </c>
      <c r="J53" s="664">
        <v>0</v>
      </c>
      <c r="K53" s="665">
        <v>0</v>
      </c>
      <c r="L53" s="666">
        <v>1</v>
      </c>
      <c r="M53" s="663">
        <v>0</v>
      </c>
      <c r="N53" s="666">
        <v>2</v>
      </c>
      <c r="O53" s="663">
        <v>0</v>
      </c>
      <c r="P53" s="661">
        <v>3.75</v>
      </c>
      <c r="Q53" s="663">
        <v>0</v>
      </c>
      <c r="R53" s="661">
        <v>6.25</v>
      </c>
      <c r="S53" s="663">
        <v>0</v>
      </c>
      <c r="T53" s="661">
        <f t="shared" si="1"/>
        <v>10</v>
      </c>
      <c r="U53" s="668"/>
      <c r="AA53" s="485"/>
      <c r="AD53" s="486"/>
    </row>
    <row r="54" spans="1:33" x14ac:dyDescent="0.2">
      <c r="A54" s="657" t="s">
        <v>117</v>
      </c>
      <c r="B54" s="657" t="s">
        <v>3</v>
      </c>
      <c r="C54" s="657" t="s">
        <v>629</v>
      </c>
      <c r="D54" s="657" t="s">
        <v>118</v>
      </c>
      <c r="E54" s="657" t="s">
        <v>120</v>
      </c>
      <c r="F54" s="660">
        <v>6</v>
      </c>
      <c r="G54" s="661">
        <f t="shared" si="0"/>
        <v>58.5</v>
      </c>
      <c r="H54" s="662">
        <v>0</v>
      </c>
      <c r="I54" s="663">
        <v>0</v>
      </c>
      <c r="J54" s="664">
        <v>0</v>
      </c>
      <c r="K54" s="665">
        <v>0</v>
      </c>
      <c r="L54" s="666">
        <v>2</v>
      </c>
      <c r="M54" s="663">
        <v>0</v>
      </c>
      <c r="N54" s="666">
        <v>4</v>
      </c>
      <c r="O54" s="663">
        <v>0</v>
      </c>
      <c r="P54" s="661">
        <v>3.75</v>
      </c>
      <c r="Q54" s="663">
        <v>0</v>
      </c>
      <c r="R54" s="661">
        <v>6.25</v>
      </c>
      <c r="S54" s="663">
        <v>0</v>
      </c>
      <c r="T54" s="661">
        <f t="shared" si="1"/>
        <v>10</v>
      </c>
      <c r="U54" s="668"/>
      <c r="AA54" s="485"/>
      <c r="AD54" s="486"/>
      <c r="AG54" s="575"/>
    </row>
    <row r="55" spans="1:33" x14ac:dyDescent="0.2">
      <c r="A55" s="657" t="s">
        <v>117</v>
      </c>
      <c r="B55" s="657" t="s">
        <v>9</v>
      </c>
      <c r="C55" s="657" t="s">
        <v>623</v>
      </c>
      <c r="D55" s="657" t="s">
        <v>23</v>
      </c>
      <c r="E55" s="657" t="s">
        <v>6</v>
      </c>
      <c r="F55" s="660">
        <v>24</v>
      </c>
      <c r="G55" s="661">
        <f t="shared" si="0"/>
        <v>0.8</v>
      </c>
      <c r="H55" s="662">
        <v>0</v>
      </c>
      <c r="I55" s="663">
        <v>0</v>
      </c>
      <c r="J55" s="664">
        <v>0</v>
      </c>
      <c r="K55" s="665">
        <v>0</v>
      </c>
      <c r="L55" s="666">
        <v>2</v>
      </c>
      <c r="M55" s="663">
        <v>0</v>
      </c>
      <c r="N55" s="666">
        <v>0</v>
      </c>
      <c r="O55" s="663">
        <v>0</v>
      </c>
      <c r="P55" s="661">
        <v>5.5555555555555552E-2</v>
      </c>
      <c r="Q55" s="663">
        <v>0</v>
      </c>
      <c r="R55" s="661">
        <v>0</v>
      </c>
      <c r="S55" s="663">
        <v>0</v>
      </c>
      <c r="T55" s="661">
        <f t="shared" si="1"/>
        <v>5.5555555555555552E-2</v>
      </c>
      <c r="U55" s="667"/>
      <c r="AA55" s="485"/>
      <c r="AD55" s="486"/>
    </row>
    <row r="56" spans="1:33" x14ac:dyDescent="0.2">
      <c r="A56" s="657" t="s">
        <v>117</v>
      </c>
      <c r="B56" s="657" t="s">
        <v>75</v>
      </c>
      <c r="C56" s="657" t="s">
        <v>629</v>
      </c>
      <c r="D56" s="657" t="s">
        <v>121</v>
      </c>
      <c r="E56" s="657" t="s">
        <v>123</v>
      </c>
      <c r="F56" s="660">
        <v>6</v>
      </c>
      <c r="G56" s="661">
        <f t="shared" si="0"/>
        <v>27</v>
      </c>
      <c r="H56" s="662">
        <v>1</v>
      </c>
      <c r="I56" s="663">
        <v>0</v>
      </c>
      <c r="J56" s="664">
        <v>2</v>
      </c>
      <c r="K56" s="665">
        <v>0</v>
      </c>
      <c r="L56" s="666">
        <v>0</v>
      </c>
      <c r="M56" s="663">
        <v>0</v>
      </c>
      <c r="N56" s="666">
        <v>0</v>
      </c>
      <c r="O56" s="663">
        <v>0</v>
      </c>
      <c r="P56" s="661">
        <v>5</v>
      </c>
      <c r="Q56" s="663">
        <v>0</v>
      </c>
      <c r="R56" s="661">
        <v>5</v>
      </c>
      <c r="S56" s="663">
        <v>0</v>
      </c>
      <c r="T56" s="661">
        <f t="shared" si="1"/>
        <v>10</v>
      </c>
      <c r="U56" s="667"/>
      <c r="AA56" s="485"/>
      <c r="AD56" s="486"/>
    </row>
    <row r="57" spans="1:33" x14ac:dyDescent="0.2">
      <c r="A57" s="657" t="s">
        <v>117</v>
      </c>
      <c r="B57" s="657" t="s">
        <v>80</v>
      </c>
      <c r="C57" s="657" t="s">
        <v>629</v>
      </c>
      <c r="D57" s="657" t="s">
        <v>124</v>
      </c>
      <c r="E57" s="657" t="s">
        <v>126</v>
      </c>
      <c r="F57" s="660">
        <v>6</v>
      </c>
      <c r="G57" s="661">
        <f t="shared" si="0"/>
        <v>31.5</v>
      </c>
      <c r="H57" s="662">
        <v>1</v>
      </c>
      <c r="I57" s="663">
        <v>0</v>
      </c>
      <c r="J57" s="664">
        <v>2</v>
      </c>
      <c r="K57" s="665">
        <v>0</v>
      </c>
      <c r="L57" s="666">
        <v>0</v>
      </c>
      <c r="M57" s="663">
        <v>0</v>
      </c>
      <c r="N57" s="666">
        <v>0</v>
      </c>
      <c r="O57" s="663">
        <v>0</v>
      </c>
      <c r="P57" s="661">
        <v>2.5</v>
      </c>
      <c r="Q57" s="663">
        <v>0</v>
      </c>
      <c r="R57" s="661">
        <v>7.5</v>
      </c>
      <c r="S57" s="663">
        <v>0</v>
      </c>
      <c r="T57" s="661">
        <f t="shared" si="1"/>
        <v>10</v>
      </c>
      <c r="U57" s="668"/>
      <c r="AA57" s="485"/>
      <c r="AD57" s="486"/>
    </row>
    <row r="58" spans="1:33" x14ac:dyDescent="0.2">
      <c r="A58" s="657" t="s">
        <v>117</v>
      </c>
      <c r="B58" s="657" t="s">
        <v>80</v>
      </c>
      <c r="C58" s="657" t="s">
        <v>629</v>
      </c>
      <c r="D58" s="657" t="s">
        <v>127</v>
      </c>
      <c r="E58" s="657" t="s">
        <v>129</v>
      </c>
      <c r="F58" s="660">
        <v>6</v>
      </c>
      <c r="G58" s="661">
        <f t="shared" si="0"/>
        <v>27</v>
      </c>
      <c r="H58" s="662">
        <v>0</v>
      </c>
      <c r="I58" s="663">
        <v>0</v>
      </c>
      <c r="J58" s="664">
        <v>0</v>
      </c>
      <c r="K58" s="665">
        <v>0</v>
      </c>
      <c r="L58" s="666">
        <v>1</v>
      </c>
      <c r="M58" s="663">
        <v>0</v>
      </c>
      <c r="N58" s="666">
        <v>2</v>
      </c>
      <c r="O58" s="663">
        <v>0</v>
      </c>
      <c r="P58" s="661">
        <v>5</v>
      </c>
      <c r="Q58" s="663">
        <v>0</v>
      </c>
      <c r="R58" s="661">
        <v>5</v>
      </c>
      <c r="S58" s="663">
        <v>0</v>
      </c>
      <c r="T58" s="661">
        <f t="shared" si="1"/>
        <v>10</v>
      </c>
      <c r="U58" s="668"/>
      <c r="AA58" s="485"/>
      <c r="AD58" s="486"/>
    </row>
    <row r="59" spans="1:33" x14ac:dyDescent="0.2">
      <c r="A59" s="657" t="s">
        <v>117</v>
      </c>
      <c r="B59" s="657" t="s">
        <v>80</v>
      </c>
      <c r="C59" s="657" t="s">
        <v>629</v>
      </c>
      <c r="D59" s="657" t="s">
        <v>130</v>
      </c>
      <c r="E59" s="657" t="s">
        <v>132</v>
      </c>
      <c r="F59" s="660">
        <v>6</v>
      </c>
      <c r="G59" s="661">
        <f t="shared" si="0"/>
        <v>27</v>
      </c>
      <c r="H59" s="662">
        <v>0</v>
      </c>
      <c r="I59" s="663">
        <v>0</v>
      </c>
      <c r="J59" s="664">
        <v>0</v>
      </c>
      <c r="K59" s="665">
        <v>0</v>
      </c>
      <c r="L59" s="666">
        <v>1</v>
      </c>
      <c r="M59" s="663">
        <v>0</v>
      </c>
      <c r="N59" s="666">
        <v>2</v>
      </c>
      <c r="O59" s="663">
        <v>0</v>
      </c>
      <c r="P59" s="661">
        <v>5</v>
      </c>
      <c r="Q59" s="663">
        <v>0</v>
      </c>
      <c r="R59" s="661">
        <v>5</v>
      </c>
      <c r="S59" s="663">
        <v>0</v>
      </c>
      <c r="T59" s="661">
        <f t="shared" si="1"/>
        <v>10</v>
      </c>
      <c r="U59" s="668"/>
      <c r="AA59" s="485"/>
      <c r="AD59" s="486"/>
    </row>
    <row r="60" spans="1:33" x14ac:dyDescent="0.2">
      <c r="A60" s="657" t="s">
        <v>117</v>
      </c>
      <c r="B60" s="657" t="s">
        <v>80</v>
      </c>
      <c r="C60" s="657" t="s">
        <v>629</v>
      </c>
      <c r="D60" s="657" t="s">
        <v>133</v>
      </c>
      <c r="E60" s="657" t="s">
        <v>134</v>
      </c>
      <c r="F60" s="660">
        <v>6</v>
      </c>
      <c r="G60" s="661">
        <f t="shared" si="0"/>
        <v>45</v>
      </c>
      <c r="H60" s="662">
        <v>1</v>
      </c>
      <c r="I60" s="663">
        <v>0</v>
      </c>
      <c r="J60" s="664">
        <v>4</v>
      </c>
      <c r="K60" s="665">
        <v>0</v>
      </c>
      <c r="L60" s="666">
        <v>0</v>
      </c>
      <c r="M60" s="663">
        <v>0</v>
      </c>
      <c r="N60" s="666">
        <v>0</v>
      </c>
      <c r="O60" s="663">
        <v>0</v>
      </c>
      <c r="P60" s="661">
        <v>5</v>
      </c>
      <c r="Q60" s="663">
        <v>0</v>
      </c>
      <c r="R60" s="661">
        <v>5</v>
      </c>
      <c r="S60" s="663">
        <v>0</v>
      </c>
      <c r="T60" s="661">
        <f t="shared" si="1"/>
        <v>10</v>
      </c>
      <c r="U60" s="668"/>
      <c r="AA60" s="485"/>
      <c r="AD60" s="486"/>
    </row>
    <row r="61" spans="1:33" x14ac:dyDescent="0.2">
      <c r="A61" s="657" t="s">
        <v>117</v>
      </c>
      <c r="B61" s="657" t="s">
        <v>80</v>
      </c>
      <c r="C61" s="657" t="s">
        <v>629</v>
      </c>
      <c r="D61" s="657" t="s">
        <v>135</v>
      </c>
      <c r="E61" s="657" t="s">
        <v>137</v>
      </c>
      <c r="F61" s="660">
        <v>6</v>
      </c>
      <c r="G61" s="661">
        <f t="shared" si="0"/>
        <v>45</v>
      </c>
      <c r="H61" s="662">
        <v>0</v>
      </c>
      <c r="I61" s="663">
        <v>0</v>
      </c>
      <c r="J61" s="664">
        <v>0</v>
      </c>
      <c r="K61" s="665">
        <v>0</v>
      </c>
      <c r="L61" s="666">
        <v>1</v>
      </c>
      <c r="M61" s="663">
        <v>0</v>
      </c>
      <c r="N61" s="666">
        <v>3</v>
      </c>
      <c r="O61" s="663">
        <v>0</v>
      </c>
      <c r="P61" s="661">
        <v>2.5</v>
      </c>
      <c r="Q61" s="663">
        <v>0</v>
      </c>
      <c r="R61" s="661">
        <v>7.5</v>
      </c>
      <c r="S61" s="663">
        <v>0</v>
      </c>
      <c r="T61" s="661">
        <f t="shared" si="1"/>
        <v>10</v>
      </c>
      <c r="U61" s="669"/>
      <c r="AA61" s="485"/>
      <c r="AD61" s="486"/>
    </row>
    <row r="62" spans="1:33" x14ac:dyDescent="0.2">
      <c r="A62" s="657" t="s">
        <v>117</v>
      </c>
      <c r="B62" s="657" t="s">
        <v>80</v>
      </c>
      <c r="C62" s="657" t="s">
        <v>623</v>
      </c>
      <c r="D62" s="657" t="s">
        <v>138</v>
      </c>
      <c r="E62" s="657" t="s">
        <v>6</v>
      </c>
      <c r="F62" s="660">
        <v>24</v>
      </c>
      <c r="G62" s="661">
        <f t="shared" si="0"/>
        <v>2.4000000000000004</v>
      </c>
      <c r="H62" s="662">
        <v>1</v>
      </c>
      <c r="I62" s="663">
        <v>0</v>
      </c>
      <c r="J62" s="664">
        <v>0</v>
      </c>
      <c r="K62" s="665">
        <v>0</v>
      </c>
      <c r="L62" s="666">
        <v>5</v>
      </c>
      <c r="M62" s="663">
        <v>0</v>
      </c>
      <c r="N62" s="666">
        <v>0</v>
      </c>
      <c r="O62" s="663">
        <v>0</v>
      </c>
      <c r="P62" s="661">
        <v>5.5555555555555552E-2</v>
      </c>
      <c r="Q62" s="663">
        <v>0</v>
      </c>
      <c r="R62" s="661">
        <v>0</v>
      </c>
      <c r="S62" s="663">
        <v>0</v>
      </c>
      <c r="T62" s="661">
        <f t="shared" si="1"/>
        <v>5.5555555555555552E-2</v>
      </c>
      <c r="U62" s="669"/>
      <c r="AA62" s="485"/>
      <c r="AD62" s="486"/>
    </row>
    <row r="63" spans="1:33" x14ac:dyDescent="0.2">
      <c r="A63" s="657" t="s">
        <v>117</v>
      </c>
      <c r="B63" s="657" t="s">
        <v>80</v>
      </c>
      <c r="C63" s="657" t="s">
        <v>630</v>
      </c>
      <c r="D63" s="657" t="s">
        <v>139</v>
      </c>
      <c r="E63" s="657" t="s">
        <v>141</v>
      </c>
      <c r="F63" s="660">
        <v>6</v>
      </c>
      <c r="G63" s="661">
        <f t="shared" si="0"/>
        <v>18</v>
      </c>
      <c r="H63" s="662">
        <v>1</v>
      </c>
      <c r="I63" s="663">
        <v>0</v>
      </c>
      <c r="J63" s="664">
        <v>1</v>
      </c>
      <c r="K63" s="665">
        <v>0</v>
      </c>
      <c r="L63" s="666">
        <v>0</v>
      </c>
      <c r="M63" s="663">
        <v>0</v>
      </c>
      <c r="N63" s="666">
        <v>0</v>
      </c>
      <c r="O63" s="663">
        <v>0</v>
      </c>
      <c r="P63" s="661">
        <v>5</v>
      </c>
      <c r="Q63" s="663">
        <v>0</v>
      </c>
      <c r="R63" s="661">
        <v>5</v>
      </c>
      <c r="S63" s="663">
        <v>0</v>
      </c>
      <c r="T63" s="661">
        <f t="shared" si="1"/>
        <v>10</v>
      </c>
      <c r="U63" s="668"/>
      <c r="AA63" s="485"/>
      <c r="AD63" s="486"/>
    </row>
    <row r="64" spans="1:33" x14ac:dyDescent="0.2">
      <c r="A64" s="657" t="s">
        <v>117</v>
      </c>
      <c r="B64" s="657" t="s">
        <v>80</v>
      </c>
      <c r="C64" s="657" t="s">
        <v>630</v>
      </c>
      <c r="D64" s="657" t="s">
        <v>142</v>
      </c>
      <c r="E64" s="657" t="s">
        <v>144</v>
      </c>
      <c r="F64" s="660">
        <v>6</v>
      </c>
      <c r="G64" s="661">
        <f t="shared" si="0"/>
        <v>18</v>
      </c>
      <c r="H64" s="662">
        <v>1</v>
      </c>
      <c r="I64" s="663">
        <v>0</v>
      </c>
      <c r="J64" s="664">
        <v>1</v>
      </c>
      <c r="K64" s="665">
        <v>0</v>
      </c>
      <c r="L64" s="666">
        <v>0</v>
      </c>
      <c r="M64" s="663">
        <v>0</v>
      </c>
      <c r="N64" s="666">
        <v>0</v>
      </c>
      <c r="O64" s="663">
        <v>0</v>
      </c>
      <c r="P64" s="661">
        <v>5</v>
      </c>
      <c r="Q64" s="663">
        <v>0</v>
      </c>
      <c r="R64" s="661">
        <v>5</v>
      </c>
      <c r="S64" s="663">
        <v>0</v>
      </c>
      <c r="T64" s="661">
        <f t="shared" si="1"/>
        <v>10</v>
      </c>
      <c r="U64" s="668"/>
      <c r="AA64" s="485"/>
      <c r="AD64" s="486"/>
      <c r="AF64" s="488"/>
    </row>
    <row r="65" spans="1:33" x14ac:dyDescent="0.2">
      <c r="A65" s="656" t="s">
        <v>117</v>
      </c>
      <c r="B65" s="657" t="s">
        <v>9</v>
      </c>
      <c r="C65" s="657" t="s">
        <v>630</v>
      </c>
      <c r="D65" s="657" t="s">
        <v>145</v>
      </c>
      <c r="E65" s="657" t="s">
        <v>147</v>
      </c>
      <c r="F65" s="660">
        <v>6</v>
      </c>
      <c r="G65" s="661">
        <f t="shared" si="0"/>
        <v>18</v>
      </c>
      <c r="H65" s="662">
        <v>1</v>
      </c>
      <c r="I65" s="663">
        <v>0</v>
      </c>
      <c r="J65" s="664">
        <v>1</v>
      </c>
      <c r="K65" s="665">
        <v>0</v>
      </c>
      <c r="L65" s="666">
        <v>0</v>
      </c>
      <c r="M65" s="663">
        <v>0</v>
      </c>
      <c r="N65" s="666">
        <v>0</v>
      </c>
      <c r="O65" s="663">
        <v>0</v>
      </c>
      <c r="P65" s="661">
        <v>7.5</v>
      </c>
      <c r="Q65" s="663">
        <v>0</v>
      </c>
      <c r="R65" s="661">
        <v>2.5</v>
      </c>
      <c r="S65" s="663">
        <v>0</v>
      </c>
      <c r="T65" s="661">
        <f t="shared" si="1"/>
        <v>10</v>
      </c>
      <c r="U65" s="668"/>
      <c r="AA65" s="485"/>
      <c r="AD65" s="486"/>
    </row>
    <row r="66" spans="1:33" x14ac:dyDescent="0.2">
      <c r="A66" s="656" t="s">
        <v>117</v>
      </c>
      <c r="B66" s="657" t="s">
        <v>24</v>
      </c>
      <c r="C66" s="657" t="s">
        <v>630</v>
      </c>
      <c r="D66" s="657" t="s">
        <v>25</v>
      </c>
      <c r="E66" s="657" t="s">
        <v>27</v>
      </c>
      <c r="F66" s="660">
        <v>6</v>
      </c>
      <c r="G66" s="661">
        <f t="shared" si="0"/>
        <v>9.0009000000000015</v>
      </c>
      <c r="H66" s="662">
        <v>0</v>
      </c>
      <c r="I66" s="663">
        <v>0</v>
      </c>
      <c r="J66" s="664">
        <v>0</v>
      </c>
      <c r="K66" s="665">
        <v>0</v>
      </c>
      <c r="L66" s="666">
        <v>1</v>
      </c>
      <c r="M66" s="663">
        <v>0</v>
      </c>
      <c r="N66" s="666">
        <v>1</v>
      </c>
      <c r="O66" s="663">
        <v>0</v>
      </c>
      <c r="P66" s="661">
        <v>1.6671666666666667</v>
      </c>
      <c r="Q66" s="663">
        <v>0</v>
      </c>
      <c r="R66" s="661">
        <v>3.3333333333333335</v>
      </c>
      <c r="S66" s="663">
        <v>0</v>
      </c>
      <c r="T66" s="661">
        <f t="shared" si="1"/>
        <v>5.0005000000000006</v>
      </c>
      <c r="U66" s="669"/>
      <c r="AA66" s="485"/>
      <c r="AD66" s="486"/>
    </row>
    <row r="67" spans="1:33" x14ac:dyDescent="0.2">
      <c r="A67" s="656" t="s">
        <v>117</v>
      </c>
      <c r="B67" s="657" t="s">
        <v>34</v>
      </c>
      <c r="C67" s="657" t="s">
        <v>623</v>
      </c>
      <c r="D67" s="657" t="s">
        <v>69</v>
      </c>
      <c r="E67" s="657" t="s">
        <v>6</v>
      </c>
      <c r="F67" s="660">
        <v>18</v>
      </c>
      <c r="G67" s="661">
        <f t="shared" si="0"/>
        <v>0.4</v>
      </c>
      <c r="H67" s="662">
        <v>0</v>
      </c>
      <c r="I67" s="663">
        <v>0</v>
      </c>
      <c r="J67" s="664">
        <v>0</v>
      </c>
      <c r="K67" s="665">
        <v>0</v>
      </c>
      <c r="L67" s="666">
        <v>1</v>
      </c>
      <c r="M67" s="663">
        <v>0</v>
      </c>
      <c r="N67" s="666">
        <v>0</v>
      </c>
      <c r="O67" s="663">
        <v>0</v>
      </c>
      <c r="P67" s="661">
        <v>7.407407407407407E-2</v>
      </c>
      <c r="Q67" s="663">
        <v>0</v>
      </c>
      <c r="R67" s="661">
        <v>0</v>
      </c>
      <c r="S67" s="663">
        <v>0</v>
      </c>
      <c r="T67" s="661">
        <f t="shared" si="1"/>
        <v>7.407407407407407E-2</v>
      </c>
      <c r="U67" s="668"/>
      <c r="AA67" s="485"/>
      <c r="AD67" s="486"/>
      <c r="AG67" s="575"/>
    </row>
    <row r="68" spans="1:33" x14ac:dyDescent="0.2">
      <c r="A68" s="657" t="s">
        <v>117</v>
      </c>
      <c r="B68" s="657" t="s">
        <v>70</v>
      </c>
      <c r="C68" s="657" t="s">
        <v>629</v>
      </c>
      <c r="D68" s="657" t="s">
        <v>148</v>
      </c>
      <c r="E68" s="657" t="s">
        <v>150</v>
      </c>
      <c r="F68" s="660">
        <v>5</v>
      </c>
      <c r="G68" s="661">
        <f t="shared" si="0"/>
        <v>22.5</v>
      </c>
      <c r="H68" s="662">
        <v>1</v>
      </c>
      <c r="I68" s="663">
        <v>0</v>
      </c>
      <c r="J68" s="664">
        <v>2</v>
      </c>
      <c r="K68" s="665">
        <v>0</v>
      </c>
      <c r="L68" s="666">
        <v>0</v>
      </c>
      <c r="M68" s="663">
        <v>0</v>
      </c>
      <c r="N68" s="666">
        <v>0</v>
      </c>
      <c r="O68" s="663">
        <v>0</v>
      </c>
      <c r="P68" s="661">
        <v>3</v>
      </c>
      <c r="Q68" s="663">
        <v>0</v>
      </c>
      <c r="R68" s="661">
        <v>6</v>
      </c>
      <c r="S68" s="663">
        <v>0</v>
      </c>
      <c r="T68" s="661">
        <f t="shared" si="1"/>
        <v>9</v>
      </c>
      <c r="U68" s="668"/>
      <c r="AA68" s="485"/>
      <c r="AD68" s="486"/>
    </row>
    <row r="69" spans="1:33" x14ac:dyDescent="0.2">
      <c r="A69" s="657" t="s">
        <v>117</v>
      </c>
      <c r="B69" s="657" t="s">
        <v>70</v>
      </c>
      <c r="C69" s="657" t="s">
        <v>629</v>
      </c>
      <c r="D69" s="657" t="s">
        <v>152</v>
      </c>
      <c r="E69" s="657" t="s">
        <v>154</v>
      </c>
      <c r="F69" s="660">
        <v>5</v>
      </c>
      <c r="G69" s="661">
        <f t="shared" si="0"/>
        <v>22.5</v>
      </c>
      <c r="H69" s="662">
        <v>0</v>
      </c>
      <c r="I69" s="663">
        <v>0</v>
      </c>
      <c r="J69" s="664">
        <v>0</v>
      </c>
      <c r="K69" s="665">
        <v>0</v>
      </c>
      <c r="L69" s="666">
        <v>1</v>
      </c>
      <c r="M69" s="663">
        <v>0</v>
      </c>
      <c r="N69" s="666">
        <v>2</v>
      </c>
      <c r="O69" s="663">
        <v>0</v>
      </c>
      <c r="P69" s="661">
        <v>3</v>
      </c>
      <c r="Q69" s="663">
        <v>0</v>
      </c>
      <c r="R69" s="661">
        <v>6</v>
      </c>
      <c r="S69" s="663">
        <v>0</v>
      </c>
      <c r="T69" s="661">
        <f t="shared" si="1"/>
        <v>9</v>
      </c>
      <c r="U69" s="668"/>
      <c r="AA69" s="485"/>
      <c r="AD69" s="486"/>
    </row>
    <row r="70" spans="1:33" x14ac:dyDescent="0.2">
      <c r="A70" s="657" t="s">
        <v>117</v>
      </c>
      <c r="B70" s="657" t="s">
        <v>70</v>
      </c>
      <c r="C70" s="657" t="s">
        <v>629</v>
      </c>
      <c r="D70" s="657" t="s">
        <v>155</v>
      </c>
      <c r="E70" s="657" t="s">
        <v>157</v>
      </c>
      <c r="F70" s="660">
        <v>5</v>
      </c>
      <c r="G70" s="661">
        <f t="shared" si="0"/>
        <v>11.25</v>
      </c>
      <c r="H70" s="662">
        <v>0</v>
      </c>
      <c r="I70" s="663">
        <v>0</v>
      </c>
      <c r="J70" s="664">
        <v>0</v>
      </c>
      <c r="K70" s="665">
        <v>0</v>
      </c>
      <c r="L70" s="666">
        <v>1</v>
      </c>
      <c r="M70" s="663">
        <v>0</v>
      </c>
      <c r="N70" s="666">
        <v>2</v>
      </c>
      <c r="O70" s="663">
        <v>0</v>
      </c>
      <c r="P70" s="661">
        <v>1.5</v>
      </c>
      <c r="Q70" s="663">
        <v>0</v>
      </c>
      <c r="R70" s="661">
        <v>3</v>
      </c>
      <c r="S70" s="663">
        <v>0</v>
      </c>
      <c r="T70" s="661">
        <f t="shared" si="1"/>
        <v>4.5</v>
      </c>
      <c r="U70" s="668"/>
      <c r="AA70" s="485"/>
      <c r="AD70" s="486"/>
    </row>
    <row r="71" spans="1:33" x14ac:dyDescent="0.2">
      <c r="A71" s="657" t="s">
        <v>117</v>
      </c>
      <c r="B71" s="657" t="s">
        <v>70</v>
      </c>
      <c r="C71" s="657" t="s">
        <v>624</v>
      </c>
      <c r="D71" s="657" t="s">
        <v>158</v>
      </c>
      <c r="E71" s="657" t="s">
        <v>160</v>
      </c>
      <c r="F71" s="660">
        <v>15</v>
      </c>
      <c r="G71" s="661">
        <f t="shared" si="0"/>
        <v>2</v>
      </c>
      <c r="H71" s="662">
        <v>4</v>
      </c>
      <c r="I71" s="663">
        <v>0</v>
      </c>
      <c r="J71" s="664">
        <v>0</v>
      </c>
      <c r="K71" s="665">
        <v>0</v>
      </c>
      <c r="L71" s="666">
        <v>1</v>
      </c>
      <c r="M71" s="663">
        <v>0</v>
      </c>
      <c r="N71" s="666">
        <v>0</v>
      </c>
      <c r="O71" s="663">
        <v>0</v>
      </c>
      <c r="P71" s="661">
        <v>8.8888888888888878E-2</v>
      </c>
      <c r="Q71" s="663">
        <v>0</v>
      </c>
      <c r="R71" s="661">
        <v>0</v>
      </c>
      <c r="S71" s="663">
        <v>0</v>
      </c>
      <c r="T71" s="661">
        <f t="shared" si="1"/>
        <v>8.8888888888888878E-2</v>
      </c>
      <c r="U71" s="668"/>
      <c r="AA71" s="485"/>
      <c r="AD71" s="486"/>
    </row>
    <row r="72" spans="1:33" x14ac:dyDescent="0.2">
      <c r="A72" s="657" t="s">
        <v>117</v>
      </c>
      <c r="B72" s="657" t="s">
        <v>70</v>
      </c>
      <c r="C72" s="657" t="s">
        <v>630</v>
      </c>
      <c r="D72" s="657" t="s">
        <v>161</v>
      </c>
      <c r="E72" s="657" t="s">
        <v>163</v>
      </c>
      <c r="F72" s="660">
        <v>5</v>
      </c>
      <c r="G72" s="661">
        <f t="shared" si="0"/>
        <v>18</v>
      </c>
      <c r="H72" s="662">
        <v>1</v>
      </c>
      <c r="I72" s="663">
        <v>0</v>
      </c>
      <c r="J72" s="664">
        <v>1</v>
      </c>
      <c r="K72" s="665">
        <v>0</v>
      </c>
      <c r="L72" s="666">
        <v>0</v>
      </c>
      <c r="M72" s="663">
        <v>0</v>
      </c>
      <c r="N72" s="666">
        <v>0</v>
      </c>
      <c r="O72" s="663">
        <v>0</v>
      </c>
      <c r="P72" s="661">
        <v>9</v>
      </c>
      <c r="Q72" s="663">
        <v>0</v>
      </c>
      <c r="R72" s="661">
        <v>3</v>
      </c>
      <c r="S72" s="663">
        <v>0</v>
      </c>
      <c r="T72" s="661">
        <f t="shared" si="1"/>
        <v>12</v>
      </c>
      <c r="U72" s="668"/>
      <c r="AA72" s="485"/>
      <c r="AD72" s="486"/>
    </row>
    <row r="73" spans="1:33" x14ac:dyDescent="0.2">
      <c r="A73" s="657" t="s">
        <v>117</v>
      </c>
      <c r="B73" s="657" t="s">
        <v>70</v>
      </c>
      <c r="C73" s="657" t="s">
        <v>630</v>
      </c>
      <c r="D73" s="657" t="s">
        <v>164</v>
      </c>
      <c r="E73" s="657" t="s">
        <v>166</v>
      </c>
      <c r="F73" s="660">
        <v>5</v>
      </c>
      <c r="G73" s="661">
        <f t="shared" si="0"/>
        <v>18</v>
      </c>
      <c r="H73" s="662">
        <v>1</v>
      </c>
      <c r="I73" s="663">
        <v>0</v>
      </c>
      <c r="J73" s="664">
        <v>1</v>
      </c>
      <c r="K73" s="665">
        <v>0</v>
      </c>
      <c r="L73" s="666">
        <v>0</v>
      </c>
      <c r="M73" s="663">
        <v>0</v>
      </c>
      <c r="N73" s="666">
        <v>0</v>
      </c>
      <c r="O73" s="663">
        <v>0</v>
      </c>
      <c r="P73" s="661">
        <v>6</v>
      </c>
      <c r="Q73" s="663">
        <v>0</v>
      </c>
      <c r="R73" s="661">
        <v>6</v>
      </c>
      <c r="S73" s="663">
        <v>0</v>
      </c>
      <c r="T73" s="661">
        <f t="shared" si="1"/>
        <v>12</v>
      </c>
      <c r="U73" s="669"/>
      <c r="AA73" s="485"/>
      <c r="AD73" s="486"/>
    </row>
    <row r="74" spans="1:33" x14ac:dyDescent="0.2">
      <c r="A74" s="656" t="s">
        <v>117</v>
      </c>
      <c r="B74" s="657" t="s">
        <v>70</v>
      </c>
      <c r="C74" s="657" t="s">
        <v>630</v>
      </c>
      <c r="D74" s="656" t="s">
        <v>634</v>
      </c>
      <c r="E74" s="657" t="s">
        <v>633</v>
      </c>
      <c r="F74" s="660">
        <v>5</v>
      </c>
      <c r="G74" s="661">
        <f t="shared" si="0"/>
        <v>9</v>
      </c>
      <c r="H74" s="662">
        <v>1</v>
      </c>
      <c r="I74" s="663">
        <v>0</v>
      </c>
      <c r="J74" s="664">
        <v>1</v>
      </c>
      <c r="K74" s="665">
        <v>0</v>
      </c>
      <c r="L74" s="666">
        <v>0</v>
      </c>
      <c r="M74" s="663">
        <v>0</v>
      </c>
      <c r="N74" s="666">
        <v>0</v>
      </c>
      <c r="O74" s="663">
        <v>0</v>
      </c>
      <c r="P74" s="661">
        <v>4.5</v>
      </c>
      <c r="Q74" s="663">
        <v>0</v>
      </c>
      <c r="R74" s="661">
        <v>1.5</v>
      </c>
      <c r="S74" s="663">
        <v>0</v>
      </c>
      <c r="T74" s="661">
        <f t="shared" si="1"/>
        <v>6</v>
      </c>
      <c r="U74" s="668"/>
      <c r="AA74" s="485"/>
      <c r="AD74" s="486"/>
    </row>
    <row r="75" spans="1:33" x14ac:dyDescent="0.2">
      <c r="A75" s="656" t="s">
        <v>117</v>
      </c>
      <c r="B75" s="657" t="s">
        <v>9</v>
      </c>
      <c r="C75" s="657" t="s">
        <v>630</v>
      </c>
      <c r="D75" s="657" t="s">
        <v>29</v>
      </c>
      <c r="E75" s="657" t="s">
        <v>31</v>
      </c>
      <c r="F75" s="660">
        <v>12</v>
      </c>
      <c r="G75" s="661">
        <f t="shared" si="0"/>
        <v>0.12</v>
      </c>
      <c r="H75" s="662">
        <v>2</v>
      </c>
      <c r="I75" s="663">
        <v>0</v>
      </c>
      <c r="J75" s="664">
        <v>0</v>
      </c>
      <c r="K75" s="665">
        <v>0</v>
      </c>
      <c r="L75" s="666">
        <v>0</v>
      </c>
      <c r="M75" s="663">
        <v>0</v>
      </c>
      <c r="N75" s="666">
        <v>0</v>
      </c>
      <c r="O75" s="663">
        <v>0</v>
      </c>
      <c r="P75" s="661">
        <v>1.6666666666666666E-2</v>
      </c>
      <c r="Q75" s="663">
        <v>0</v>
      </c>
      <c r="R75" s="661">
        <v>0</v>
      </c>
      <c r="S75" s="663">
        <v>0</v>
      </c>
      <c r="T75" s="661">
        <f t="shared" si="1"/>
        <v>1.6666666666666666E-2</v>
      </c>
      <c r="U75" s="668"/>
      <c r="AA75" s="485"/>
      <c r="AD75" s="486"/>
    </row>
    <row r="76" spans="1:33" x14ac:dyDescent="0.2">
      <c r="A76" s="657" t="s">
        <v>117</v>
      </c>
      <c r="B76" s="657" t="s">
        <v>80</v>
      </c>
      <c r="C76" s="657" t="s">
        <v>630</v>
      </c>
      <c r="D76" s="657" t="s">
        <v>29</v>
      </c>
      <c r="E76" s="657" t="s">
        <v>31</v>
      </c>
      <c r="F76" s="660">
        <v>12</v>
      </c>
      <c r="G76" s="661">
        <f>((((H76+L76)*P76)+((I76+M76)*Q76)+((J76+N76)*R76)+((K76+O76)*S76))*F76)/10*3</f>
        <v>0.24</v>
      </c>
      <c r="H76" s="662">
        <v>2</v>
      </c>
      <c r="I76" s="663">
        <v>0</v>
      </c>
      <c r="J76" s="664">
        <v>0</v>
      </c>
      <c r="K76" s="665">
        <v>0</v>
      </c>
      <c r="L76" s="666">
        <v>2</v>
      </c>
      <c r="M76" s="663">
        <v>0</v>
      </c>
      <c r="N76" s="666">
        <v>0</v>
      </c>
      <c r="O76" s="663">
        <v>0</v>
      </c>
      <c r="P76" s="661">
        <v>1.6666666666666666E-2</v>
      </c>
      <c r="Q76" s="663">
        <v>0</v>
      </c>
      <c r="R76" s="661">
        <v>0</v>
      </c>
      <c r="S76" s="663">
        <v>0</v>
      </c>
      <c r="T76" s="661">
        <f>SUM(P76:S76)</f>
        <v>1.6666666666666666E-2</v>
      </c>
      <c r="U76" s="668"/>
      <c r="AA76" s="485"/>
      <c r="AD76" s="486"/>
    </row>
    <row r="77" spans="1:33" x14ac:dyDescent="0.2">
      <c r="A77" s="656" t="s">
        <v>117</v>
      </c>
      <c r="B77" s="657" t="s">
        <v>3</v>
      </c>
      <c r="C77" s="657" t="s">
        <v>630</v>
      </c>
      <c r="D77" s="657" t="s">
        <v>29</v>
      </c>
      <c r="E77" s="657" t="s">
        <v>31</v>
      </c>
      <c r="F77" s="660">
        <v>12</v>
      </c>
      <c r="G77" s="661">
        <f t="shared" si="0"/>
        <v>0.12</v>
      </c>
      <c r="H77" s="662">
        <v>0</v>
      </c>
      <c r="I77" s="663">
        <v>0</v>
      </c>
      <c r="J77" s="664">
        <v>0</v>
      </c>
      <c r="K77" s="665">
        <v>0</v>
      </c>
      <c r="L77" s="666">
        <v>2</v>
      </c>
      <c r="M77" s="663">
        <v>0</v>
      </c>
      <c r="N77" s="666">
        <v>0</v>
      </c>
      <c r="O77" s="663">
        <v>0</v>
      </c>
      <c r="P77" s="661">
        <v>1.6666666666666666E-2</v>
      </c>
      <c r="Q77" s="663">
        <v>0</v>
      </c>
      <c r="R77" s="661">
        <v>0</v>
      </c>
      <c r="S77" s="663">
        <v>0</v>
      </c>
      <c r="T77" s="661">
        <f t="shared" si="1"/>
        <v>1.6666666666666666E-2</v>
      </c>
      <c r="U77" s="668"/>
      <c r="AA77" s="485"/>
      <c r="AD77" s="486"/>
    </row>
    <row r="78" spans="1:33" x14ac:dyDescent="0.2">
      <c r="A78" s="657" t="s">
        <v>170</v>
      </c>
      <c r="B78" s="657" t="s">
        <v>9</v>
      </c>
      <c r="C78" s="657" t="s">
        <v>629</v>
      </c>
      <c r="D78" s="657" t="s">
        <v>231</v>
      </c>
      <c r="E78" s="657" t="s">
        <v>233</v>
      </c>
      <c r="F78" s="660">
        <v>6</v>
      </c>
      <c r="G78" s="661">
        <f t="shared" si="0"/>
        <v>7.0256250000000016</v>
      </c>
      <c r="H78" s="662">
        <v>2</v>
      </c>
      <c r="I78" s="663">
        <v>0</v>
      </c>
      <c r="J78" s="664">
        <v>5</v>
      </c>
      <c r="K78" s="665">
        <v>0</v>
      </c>
      <c r="L78" s="666">
        <v>0.33</v>
      </c>
      <c r="M78" s="663">
        <v>0</v>
      </c>
      <c r="N78" s="666">
        <v>0.5</v>
      </c>
      <c r="O78" s="663">
        <v>0</v>
      </c>
      <c r="P78" s="661">
        <v>0.9375</v>
      </c>
      <c r="Q78" s="663">
        <v>0</v>
      </c>
      <c r="R78" s="661">
        <v>0.3125</v>
      </c>
      <c r="S78" s="663">
        <v>0</v>
      </c>
      <c r="T78" s="661">
        <f t="shared" si="1"/>
        <v>1.25</v>
      </c>
      <c r="U78" s="669"/>
      <c r="AA78" s="485"/>
      <c r="AD78" s="486"/>
    </row>
    <row r="79" spans="1:33" x14ac:dyDescent="0.2">
      <c r="A79" s="657" t="s">
        <v>170</v>
      </c>
      <c r="B79" s="657" t="s">
        <v>75</v>
      </c>
      <c r="C79" s="657" t="s">
        <v>629</v>
      </c>
      <c r="D79" s="657" t="s">
        <v>231</v>
      </c>
      <c r="E79" s="657" t="s">
        <v>233</v>
      </c>
      <c r="F79" s="660">
        <v>6</v>
      </c>
      <c r="G79" s="661">
        <f t="shared" ref="G79:G143" si="2">((((H79+L79)*P79)+((I79+M79)*Q79)+((J79+N79)*R79)+((K79+O79)*S79))*F79)/10*3</f>
        <v>3.3806249999999993</v>
      </c>
      <c r="H79" s="662">
        <v>1</v>
      </c>
      <c r="I79" s="663">
        <v>0</v>
      </c>
      <c r="J79" s="664">
        <v>2</v>
      </c>
      <c r="K79" s="665">
        <v>0</v>
      </c>
      <c r="L79" s="666">
        <v>0.17</v>
      </c>
      <c r="M79" s="663">
        <v>0</v>
      </c>
      <c r="N79" s="666">
        <v>0.5</v>
      </c>
      <c r="O79" s="663">
        <v>0</v>
      </c>
      <c r="P79" s="661">
        <v>0.9375</v>
      </c>
      <c r="Q79" s="663">
        <v>0</v>
      </c>
      <c r="R79" s="661">
        <v>0.3125</v>
      </c>
      <c r="S79" s="663">
        <v>0</v>
      </c>
      <c r="T79" s="661">
        <f t="shared" ref="T79:T143" si="3">SUM(P79:S79)</f>
        <v>1.25</v>
      </c>
      <c r="U79" s="668"/>
      <c r="AA79" s="485"/>
      <c r="AD79" s="486"/>
      <c r="AE79" s="587"/>
      <c r="AF79" s="587"/>
      <c r="AG79" s="588"/>
    </row>
    <row r="80" spans="1:33" x14ac:dyDescent="0.2">
      <c r="A80" s="657" t="s">
        <v>170</v>
      </c>
      <c r="B80" s="657" t="s">
        <v>80</v>
      </c>
      <c r="C80" s="657" t="s">
        <v>629</v>
      </c>
      <c r="D80" s="657" t="s">
        <v>231</v>
      </c>
      <c r="E80" s="657" t="s">
        <v>233</v>
      </c>
      <c r="F80" s="660">
        <v>6</v>
      </c>
      <c r="G80" s="661">
        <f t="shared" si="2"/>
        <v>3.3806249999999993</v>
      </c>
      <c r="H80" s="662">
        <v>1</v>
      </c>
      <c r="I80" s="663">
        <v>0</v>
      </c>
      <c r="J80" s="664">
        <v>2</v>
      </c>
      <c r="K80" s="665">
        <v>0</v>
      </c>
      <c r="L80" s="666">
        <v>0.17</v>
      </c>
      <c r="M80" s="663">
        <v>0</v>
      </c>
      <c r="N80" s="666">
        <v>0.5</v>
      </c>
      <c r="O80" s="663">
        <v>0</v>
      </c>
      <c r="P80" s="661">
        <v>0.9375</v>
      </c>
      <c r="Q80" s="663">
        <v>0</v>
      </c>
      <c r="R80" s="661">
        <v>0.3125</v>
      </c>
      <c r="S80" s="663">
        <v>0</v>
      </c>
      <c r="T80" s="661">
        <f t="shared" si="3"/>
        <v>1.25</v>
      </c>
      <c r="U80" s="668"/>
      <c r="AA80" s="485"/>
      <c r="AD80" s="486"/>
    </row>
    <row r="81" spans="1:31" x14ac:dyDescent="0.2">
      <c r="A81" s="657" t="s">
        <v>170</v>
      </c>
      <c r="B81" s="657" t="s">
        <v>3</v>
      </c>
      <c r="C81" s="657" t="s">
        <v>629</v>
      </c>
      <c r="D81" s="657" t="s">
        <v>231</v>
      </c>
      <c r="E81" s="657" t="s">
        <v>233</v>
      </c>
      <c r="F81" s="660">
        <v>6</v>
      </c>
      <c r="G81" s="661">
        <f t="shared" si="2"/>
        <v>4.2131250000000007</v>
      </c>
      <c r="H81" s="662">
        <v>1</v>
      </c>
      <c r="I81" s="663">
        <v>0</v>
      </c>
      <c r="J81" s="664">
        <v>3</v>
      </c>
      <c r="K81" s="665">
        <v>0</v>
      </c>
      <c r="L81" s="666">
        <v>0.33</v>
      </c>
      <c r="M81" s="663">
        <v>0</v>
      </c>
      <c r="N81" s="666">
        <v>0.5</v>
      </c>
      <c r="O81" s="663">
        <v>0</v>
      </c>
      <c r="P81" s="661">
        <v>0.9375</v>
      </c>
      <c r="Q81" s="663">
        <v>0</v>
      </c>
      <c r="R81" s="661">
        <v>0.3125</v>
      </c>
      <c r="S81" s="663">
        <v>0</v>
      </c>
      <c r="T81" s="661">
        <f t="shared" si="3"/>
        <v>1.25</v>
      </c>
      <c r="U81" s="668"/>
      <c r="AA81" s="485"/>
      <c r="AD81" s="486"/>
    </row>
    <row r="82" spans="1:31" x14ac:dyDescent="0.2">
      <c r="A82" s="657" t="s">
        <v>170</v>
      </c>
      <c r="B82" s="657" t="s">
        <v>9</v>
      </c>
      <c r="C82" s="657" t="s">
        <v>630</v>
      </c>
      <c r="D82" s="657" t="s">
        <v>474</v>
      </c>
      <c r="E82" s="657" t="s">
        <v>494</v>
      </c>
      <c r="F82" s="660">
        <v>6</v>
      </c>
      <c r="G82" s="661">
        <f t="shared" si="2"/>
        <v>3.6001799999999999</v>
      </c>
      <c r="H82" s="662">
        <v>0</v>
      </c>
      <c r="I82" s="663">
        <v>0</v>
      </c>
      <c r="J82" s="664">
        <v>0</v>
      </c>
      <c r="K82" s="665">
        <v>0</v>
      </c>
      <c r="L82" s="666">
        <v>0.2</v>
      </c>
      <c r="M82" s="663">
        <v>0</v>
      </c>
      <c r="N82" s="666">
        <v>0.4</v>
      </c>
      <c r="O82" s="663">
        <v>0</v>
      </c>
      <c r="P82" s="661">
        <v>3.3334999999999995</v>
      </c>
      <c r="Q82" s="663">
        <v>0</v>
      </c>
      <c r="R82" s="661">
        <v>3.3334999999999995</v>
      </c>
      <c r="S82" s="663">
        <v>0</v>
      </c>
      <c r="T82" s="661">
        <f t="shared" si="3"/>
        <v>6.6669999999999989</v>
      </c>
      <c r="U82" s="669"/>
      <c r="AA82" s="485"/>
      <c r="AD82" s="486"/>
    </row>
    <row r="83" spans="1:31" x14ac:dyDescent="0.2">
      <c r="A83" s="657" t="s">
        <v>170</v>
      </c>
      <c r="B83" s="657" t="s">
        <v>75</v>
      </c>
      <c r="C83" s="657" t="s">
        <v>630</v>
      </c>
      <c r="D83" s="657" t="s">
        <v>474</v>
      </c>
      <c r="E83" s="657" t="s">
        <v>494</v>
      </c>
      <c r="F83" s="660">
        <v>6</v>
      </c>
      <c r="G83" s="661">
        <f t="shared" si="2"/>
        <v>3.6001799999999999</v>
      </c>
      <c r="H83" s="662">
        <v>0</v>
      </c>
      <c r="I83" s="663">
        <v>0</v>
      </c>
      <c r="J83" s="664">
        <v>0</v>
      </c>
      <c r="K83" s="665">
        <v>0</v>
      </c>
      <c r="L83" s="666">
        <v>0.2</v>
      </c>
      <c r="M83" s="663">
        <v>0</v>
      </c>
      <c r="N83" s="666">
        <v>0.4</v>
      </c>
      <c r="O83" s="663">
        <v>0</v>
      </c>
      <c r="P83" s="661">
        <v>3.3334999999999995</v>
      </c>
      <c r="Q83" s="663">
        <v>0</v>
      </c>
      <c r="R83" s="661">
        <v>3.3334999999999995</v>
      </c>
      <c r="S83" s="663">
        <v>0</v>
      </c>
      <c r="T83" s="661">
        <f t="shared" si="3"/>
        <v>6.6669999999999989</v>
      </c>
      <c r="U83" s="668"/>
      <c r="AA83" s="485"/>
      <c r="AD83" s="486"/>
    </row>
    <row r="84" spans="1:31" x14ac:dyDescent="0.2">
      <c r="A84" s="657" t="s">
        <v>170</v>
      </c>
      <c r="B84" s="657" t="s">
        <v>34</v>
      </c>
      <c r="C84" s="657" t="s">
        <v>630</v>
      </c>
      <c r="D84" s="657" t="s">
        <v>474</v>
      </c>
      <c r="E84" s="657" t="s">
        <v>494</v>
      </c>
      <c r="F84" s="660">
        <v>6</v>
      </c>
      <c r="G84" s="661">
        <f t="shared" si="2"/>
        <v>3.6001799999999999</v>
      </c>
      <c r="H84" s="662">
        <v>0</v>
      </c>
      <c r="I84" s="663">
        <v>0</v>
      </c>
      <c r="J84" s="664">
        <v>0</v>
      </c>
      <c r="K84" s="665">
        <v>0</v>
      </c>
      <c r="L84" s="666">
        <v>0.2</v>
      </c>
      <c r="M84" s="663">
        <v>0</v>
      </c>
      <c r="N84" s="666">
        <v>0.4</v>
      </c>
      <c r="O84" s="663">
        <v>0</v>
      </c>
      <c r="P84" s="661">
        <v>3.3334999999999995</v>
      </c>
      <c r="Q84" s="663">
        <v>0</v>
      </c>
      <c r="R84" s="661">
        <v>3.3334999999999995</v>
      </c>
      <c r="S84" s="663">
        <v>0</v>
      </c>
      <c r="T84" s="661">
        <f t="shared" si="3"/>
        <v>6.6669999999999989</v>
      </c>
      <c r="U84" s="668"/>
      <c r="AA84" s="485"/>
      <c r="AD84" s="486"/>
      <c r="AE84" s="589"/>
    </row>
    <row r="85" spans="1:31" x14ac:dyDescent="0.2">
      <c r="A85" s="657" t="s">
        <v>170</v>
      </c>
      <c r="B85" s="657" t="s">
        <v>80</v>
      </c>
      <c r="C85" s="657" t="s">
        <v>630</v>
      </c>
      <c r="D85" s="657" t="s">
        <v>474</v>
      </c>
      <c r="E85" s="657" t="s">
        <v>494</v>
      </c>
      <c r="F85" s="660">
        <v>6</v>
      </c>
      <c r="G85" s="661">
        <f t="shared" si="2"/>
        <v>3.6001799999999999</v>
      </c>
      <c r="H85" s="662">
        <v>0</v>
      </c>
      <c r="I85" s="663">
        <v>0</v>
      </c>
      <c r="J85" s="664">
        <v>0</v>
      </c>
      <c r="K85" s="665">
        <v>0</v>
      </c>
      <c r="L85" s="666">
        <v>0.2</v>
      </c>
      <c r="M85" s="663">
        <v>0</v>
      </c>
      <c r="N85" s="666">
        <v>0.4</v>
      </c>
      <c r="O85" s="663">
        <v>0</v>
      </c>
      <c r="P85" s="661">
        <v>3.3334999999999995</v>
      </c>
      <c r="Q85" s="663">
        <v>0</v>
      </c>
      <c r="R85" s="661">
        <v>3.3334999999999995</v>
      </c>
      <c r="S85" s="663">
        <v>0</v>
      </c>
      <c r="T85" s="661">
        <f t="shared" si="3"/>
        <v>6.6669999999999989</v>
      </c>
      <c r="U85" s="668"/>
      <c r="AA85" s="485"/>
      <c r="AD85" s="486"/>
      <c r="AE85" s="589"/>
    </row>
    <row r="86" spans="1:31" x14ac:dyDescent="0.2">
      <c r="A86" s="657" t="s">
        <v>170</v>
      </c>
      <c r="B86" s="657" t="s">
        <v>3</v>
      </c>
      <c r="C86" s="657" t="s">
        <v>630</v>
      </c>
      <c r="D86" s="657" t="s">
        <v>474</v>
      </c>
      <c r="E86" s="657" t="s">
        <v>494</v>
      </c>
      <c r="F86" s="660">
        <v>6</v>
      </c>
      <c r="G86" s="661">
        <f t="shared" si="2"/>
        <v>3.6001799999999999</v>
      </c>
      <c r="H86" s="662">
        <v>0</v>
      </c>
      <c r="I86" s="663">
        <v>0</v>
      </c>
      <c r="J86" s="664">
        <v>0</v>
      </c>
      <c r="K86" s="665">
        <v>0</v>
      </c>
      <c r="L86" s="666">
        <v>0.2</v>
      </c>
      <c r="M86" s="663">
        <v>0</v>
      </c>
      <c r="N86" s="666">
        <v>0.4</v>
      </c>
      <c r="O86" s="663">
        <v>0</v>
      </c>
      <c r="P86" s="661">
        <v>3.3334999999999995</v>
      </c>
      <c r="Q86" s="663">
        <v>0</v>
      </c>
      <c r="R86" s="661">
        <v>3.3334999999999995</v>
      </c>
      <c r="S86" s="663">
        <v>0</v>
      </c>
      <c r="T86" s="661">
        <f t="shared" si="3"/>
        <v>6.6669999999999989</v>
      </c>
      <c r="U86" s="669"/>
      <c r="AA86" s="485"/>
      <c r="AD86" s="486"/>
    </row>
    <row r="87" spans="1:31" x14ac:dyDescent="0.2">
      <c r="A87" s="657" t="s">
        <v>170</v>
      </c>
      <c r="B87" s="657" t="s">
        <v>9</v>
      </c>
      <c r="C87" s="657" t="s">
        <v>629</v>
      </c>
      <c r="D87" s="657" t="s">
        <v>171</v>
      </c>
      <c r="E87" s="657" t="s">
        <v>173</v>
      </c>
      <c r="F87" s="660">
        <v>6</v>
      </c>
      <c r="G87" s="661">
        <f t="shared" si="2"/>
        <v>72</v>
      </c>
      <c r="H87" s="662">
        <v>0</v>
      </c>
      <c r="I87" s="663">
        <v>0</v>
      </c>
      <c r="J87" s="664">
        <v>0</v>
      </c>
      <c r="K87" s="665">
        <v>0</v>
      </c>
      <c r="L87" s="666">
        <v>2</v>
      </c>
      <c r="M87" s="663">
        <v>0</v>
      </c>
      <c r="N87" s="666">
        <v>10</v>
      </c>
      <c r="O87" s="663">
        <v>0</v>
      </c>
      <c r="P87" s="661">
        <v>7.5</v>
      </c>
      <c r="Q87" s="663">
        <v>0</v>
      </c>
      <c r="R87" s="661">
        <v>2.5</v>
      </c>
      <c r="S87" s="663">
        <v>0</v>
      </c>
      <c r="T87" s="661">
        <f t="shared" si="3"/>
        <v>10</v>
      </c>
      <c r="U87" s="669"/>
      <c r="AA87" s="485"/>
      <c r="AD87" s="486"/>
    </row>
    <row r="88" spans="1:31" x14ac:dyDescent="0.2">
      <c r="A88" s="657" t="s">
        <v>170</v>
      </c>
      <c r="B88" s="657" t="s">
        <v>75</v>
      </c>
      <c r="C88" s="657" t="s">
        <v>629</v>
      </c>
      <c r="D88" s="657" t="s">
        <v>171</v>
      </c>
      <c r="E88" s="657" t="s">
        <v>173</v>
      </c>
      <c r="F88" s="660">
        <v>6</v>
      </c>
      <c r="G88" s="661">
        <f t="shared" si="2"/>
        <v>17.100000000000001</v>
      </c>
      <c r="H88" s="662">
        <v>0.6</v>
      </c>
      <c r="I88" s="663">
        <v>0</v>
      </c>
      <c r="J88" s="664">
        <v>2</v>
      </c>
      <c r="K88" s="665">
        <v>0</v>
      </c>
      <c r="L88" s="666">
        <v>0</v>
      </c>
      <c r="M88" s="663">
        <v>0</v>
      </c>
      <c r="N88" s="666">
        <v>0</v>
      </c>
      <c r="O88" s="663">
        <v>0</v>
      </c>
      <c r="P88" s="661">
        <v>7.5</v>
      </c>
      <c r="Q88" s="663">
        <v>0</v>
      </c>
      <c r="R88" s="661">
        <v>2.5</v>
      </c>
      <c r="S88" s="663">
        <v>0</v>
      </c>
      <c r="T88" s="661">
        <f t="shared" si="3"/>
        <v>10</v>
      </c>
      <c r="U88" s="669"/>
      <c r="AA88" s="485"/>
      <c r="AD88" s="486"/>
    </row>
    <row r="89" spans="1:31" x14ac:dyDescent="0.2">
      <c r="A89" s="657" t="s">
        <v>170</v>
      </c>
      <c r="B89" s="657" t="s">
        <v>80</v>
      </c>
      <c r="C89" s="657" t="s">
        <v>629</v>
      </c>
      <c r="D89" s="657" t="s">
        <v>171</v>
      </c>
      <c r="E89" s="657" t="s">
        <v>173</v>
      </c>
      <c r="F89" s="660">
        <v>6</v>
      </c>
      <c r="G89" s="661">
        <f t="shared" si="2"/>
        <v>17.100000000000001</v>
      </c>
      <c r="H89" s="662">
        <v>0.6</v>
      </c>
      <c r="I89" s="663">
        <v>0</v>
      </c>
      <c r="J89" s="664">
        <v>2</v>
      </c>
      <c r="K89" s="665">
        <v>0</v>
      </c>
      <c r="L89" s="666">
        <v>0</v>
      </c>
      <c r="M89" s="663">
        <v>0</v>
      </c>
      <c r="N89" s="666">
        <v>0</v>
      </c>
      <c r="O89" s="663">
        <v>0</v>
      </c>
      <c r="P89" s="661">
        <v>7.5</v>
      </c>
      <c r="Q89" s="663">
        <v>0</v>
      </c>
      <c r="R89" s="661">
        <v>2.5</v>
      </c>
      <c r="S89" s="663">
        <v>0</v>
      </c>
      <c r="T89" s="661">
        <f t="shared" si="3"/>
        <v>10</v>
      </c>
      <c r="U89" s="667"/>
      <c r="AA89" s="485"/>
      <c r="AD89" s="486"/>
    </row>
    <row r="90" spans="1:31" x14ac:dyDescent="0.2">
      <c r="A90" s="657" t="s">
        <v>170</v>
      </c>
      <c r="B90" s="657" t="s">
        <v>3</v>
      </c>
      <c r="C90" s="657" t="s">
        <v>629</v>
      </c>
      <c r="D90" s="657" t="s">
        <v>171</v>
      </c>
      <c r="E90" s="657" t="s">
        <v>173</v>
      </c>
      <c r="F90" s="660">
        <v>6</v>
      </c>
      <c r="G90" s="661">
        <f t="shared" si="2"/>
        <v>46.8</v>
      </c>
      <c r="H90" s="662">
        <v>1.8</v>
      </c>
      <c r="I90" s="663">
        <v>0</v>
      </c>
      <c r="J90" s="664">
        <v>5</v>
      </c>
      <c r="K90" s="665">
        <v>0</v>
      </c>
      <c r="L90" s="666">
        <v>0</v>
      </c>
      <c r="M90" s="663">
        <v>0</v>
      </c>
      <c r="N90" s="666">
        <v>0</v>
      </c>
      <c r="O90" s="663">
        <v>0</v>
      </c>
      <c r="P90" s="661">
        <v>7.5</v>
      </c>
      <c r="Q90" s="663">
        <v>0</v>
      </c>
      <c r="R90" s="661">
        <v>2.5</v>
      </c>
      <c r="S90" s="663">
        <v>0</v>
      </c>
      <c r="T90" s="661">
        <f t="shared" si="3"/>
        <v>10</v>
      </c>
      <c r="U90" s="669"/>
      <c r="AA90" s="485"/>
      <c r="AD90" s="486"/>
    </row>
    <row r="91" spans="1:31" x14ac:dyDescent="0.2">
      <c r="A91" s="657" t="s">
        <v>170</v>
      </c>
      <c r="B91" s="657" t="s">
        <v>75</v>
      </c>
      <c r="C91" s="657" t="s">
        <v>629</v>
      </c>
      <c r="D91" s="657" t="s">
        <v>174</v>
      </c>
      <c r="E91" s="657" t="s">
        <v>176</v>
      </c>
      <c r="F91" s="660">
        <v>6</v>
      </c>
      <c r="G91" s="661">
        <f t="shared" si="2"/>
        <v>5.4</v>
      </c>
      <c r="H91" s="662">
        <v>0.5</v>
      </c>
      <c r="I91" s="663">
        <v>0</v>
      </c>
      <c r="J91" s="664">
        <v>1</v>
      </c>
      <c r="K91" s="665">
        <v>0</v>
      </c>
      <c r="L91" s="666">
        <v>0</v>
      </c>
      <c r="M91" s="663">
        <v>0</v>
      </c>
      <c r="N91" s="666">
        <v>0</v>
      </c>
      <c r="O91" s="663">
        <v>0</v>
      </c>
      <c r="P91" s="661">
        <v>2</v>
      </c>
      <c r="Q91" s="663">
        <v>0</v>
      </c>
      <c r="R91" s="661">
        <v>2</v>
      </c>
      <c r="S91" s="663">
        <v>0</v>
      </c>
      <c r="T91" s="661">
        <f t="shared" si="3"/>
        <v>4</v>
      </c>
      <c r="U91" s="668"/>
      <c r="V91" s="670"/>
      <c r="AA91" s="485"/>
      <c r="AD91" s="486"/>
    </row>
    <row r="92" spans="1:31" x14ac:dyDescent="0.2">
      <c r="A92" s="657" t="s">
        <v>170</v>
      </c>
      <c r="B92" s="657" t="s">
        <v>80</v>
      </c>
      <c r="C92" s="657" t="s">
        <v>629</v>
      </c>
      <c r="D92" s="657" t="s">
        <v>174</v>
      </c>
      <c r="E92" s="657" t="s">
        <v>176</v>
      </c>
      <c r="F92" s="660">
        <v>6</v>
      </c>
      <c r="G92" s="661">
        <f t="shared" si="2"/>
        <v>5.4</v>
      </c>
      <c r="H92" s="662">
        <v>0.5</v>
      </c>
      <c r="I92" s="663">
        <v>0</v>
      </c>
      <c r="J92" s="664">
        <v>1</v>
      </c>
      <c r="K92" s="665">
        <v>0</v>
      </c>
      <c r="L92" s="666">
        <v>0</v>
      </c>
      <c r="M92" s="663">
        <v>0</v>
      </c>
      <c r="N92" s="666">
        <v>0</v>
      </c>
      <c r="O92" s="663">
        <v>0</v>
      </c>
      <c r="P92" s="661">
        <v>2</v>
      </c>
      <c r="Q92" s="663">
        <v>0</v>
      </c>
      <c r="R92" s="661">
        <v>2</v>
      </c>
      <c r="S92" s="663">
        <v>0</v>
      </c>
      <c r="T92" s="661">
        <f t="shared" si="3"/>
        <v>4</v>
      </c>
      <c r="U92" s="668"/>
      <c r="AA92" s="485"/>
      <c r="AD92" s="486"/>
    </row>
    <row r="93" spans="1:31" x14ac:dyDescent="0.2">
      <c r="A93" s="657" t="s">
        <v>170</v>
      </c>
      <c r="B93" s="657" t="s">
        <v>3</v>
      </c>
      <c r="C93" s="657" t="s">
        <v>629</v>
      </c>
      <c r="D93" s="657" t="s">
        <v>174</v>
      </c>
      <c r="E93" s="657" t="s">
        <v>176</v>
      </c>
      <c r="F93" s="660">
        <v>6</v>
      </c>
      <c r="G93" s="661">
        <f t="shared" si="2"/>
        <v>18</v>
      </c>
      <c r="H93" s="662">
        <v>1</v>
      </c>
      <c r="I93" s="663">
        <v>0</v>
      </c>
      <c r="J93" s="664">
        <v>4</v>
      </c>
      <c r="K93" s="665">
        <v>0</v>
      </c>
      <c r="L93" s="666">
        <v>0</v>
      </c>
      <c r="M93" s="663">
        <v>0</v>
      </c>
      <c r="N93" s="666">
        <v>0</v>
      </c>
      <c r="O93" s="663">
        <v>0</v>
      </c>
      <c r="P93" s="661">
        <v>2</v>
      </c>
      <c r="Q93" s="663">
        <v>0</v>
      </c>
      <c r="R93" s="661">
        <v>2</v>
      </c>
      <c r="S93" s="663">
        <v>0</v>
      </c>
      <c r="T93" s="661">
        <f t="shared" si="3"/>
        <v>4</v>
      </c>
      <c r="U93" s="668"/>
      <c r="AA93" s="485"/>
      <c r="AD93" s="486"/>
    </row>
    <row r="94" spans="1:31" x14ac:dyDescent="0.2">
      <c r="A94" s="657" t="s">
        <v>170</v>
      </c>
      <c r="B94" s="657" t="s">
        <v>3</v>
      </c>
      <c r="C94" s="657" t="s">
        <v>623</v>
      </c>
      <c r="D94" s="657" t="s">
        <v>4</v>
      </c>
      <c r="E94" s="657" t="s">
        <v>6</v>
      </c>
      <c r="F94" s="660">
        <v>24</v>
      </c>
      <c r="G94" s="661">
        <f t="shared" si="2"/>
        <v>1.2000000000000002</v>
      </c>
      <c r="H94" s="662">
        <v>1</v>
      </c>
      <c r="I94" s="663">
        <v>0</v>
      </c>
      <c r="J94" s="664">
        <v>0</v>
      </c>
      <c r="K94" s="665">
        <v>0</v>
      </c>
      <c r="L94" s="666">
        <v>2</v>
      </c>
      <c r="M94" s="663">
        <v>0</v>
      </c>
      <c r="N94" s="666">
        <v>0</v>
      </c>
      <c r="O94" s="663">
        <v>0</v>
      </c>
      <c r="P94" s="661">
        <v>5.5555555555555552E-2</v>
      </c>
      <c r="Q94" s="663">
        <v>0</v>
      </c>
      <c r="R94" s="661">
        <v>0</v>
      </c>
      <c r="S94" s="663">
        <v>0</v>
      </c>
      <c r="T94" s="661">
        <f t="shared" si="3"/>
        <v>5.5555555555555552E-2</v>
      </c>
      <c r="U94" s="668"/>
      <c r="AA94" s="485"/>
      <c r="AD94" s="486"/>
    </row>
    <row r="95" spans="1:31" x14ac:dyDescent="0.2">
      <c r="A95" s="657" t="s">
        <v>170</v>
      </c>
      <c r="B95" s="657" t="s">
        <v>9</v>
      </c>
      <c r="C95" s="657" t="s">
        <v>623</v>
      </c>
      <c r="D95" s="657" t="s">
        <v>23</v>
      </c>
      <c r="E95" s="657" t="s">
        <v>6</v>
      </c>
      <c r="F95" s="660">
        <v>24</v>
      </c>
      <c r="G95" s="661">
        <f t="shared" si="2"/>
        <v>0.8</v>
      </c>
      <c r="H95" s="662">
        <v>0</v>
      </c>
      <c r="I95" s="663">
        <v>0</v>
      </c>
      <c r="J95" s="664">
        <v>0</v>
      </c>
      <c r="K95" s="665">
        <v>0</v>
      </c>
      <c r="L95" s="666">
        <v>2</v>
      </c>
      <c r="M95" s="663">
        <v>0</v>
      </c>
      <c r="N95" s="666">
        <v>0</v>
      </c>
      <c r="O95" s="663">
        <v>0</v>
      </c>
      <c r="P95" s="661">
        <v>5.5555555555555552E-2</v>
      </c>
      <c r="Q95" s="663">
        <v>0</v>
      </c>
      <c r="R95" s="661">
        <v>0</v>
      </c>
      <c r="S95" s="663">
        <v>0</v>
      </c>
      <c r="T95" s="661">
        <f t="shared" si="3"/>
        <v>5.5555555555555552E-2</v>
      </c>
      <c r="U95" s="668"/>
      <c r="AA95" s="485"/>
      <c r="AD95" s="486"/>
    </row>
    <row r="96" spans="1:31" x14ac:dyDescent="0.2">
      <c r="A96" s="657" t="s">
        <v>170</v>
      </c>
      <c r="B96" s="657" t="s">
        <v>75</v>
      </c>
      <c r="C96" s="657" t="s">
        <v>629</v>
      </c>
      <c r="D96" s="657" t="s">
        <v>180</v>
      </c>
      <c r="E96" s="657" t="s">
        <v>182</v>
      </c>
      <c r="F96" s="660">
        <v>6</v>
      </c>
      <c r="G96" s="661">
        <f t="shared" si="2"/>
        <v>22.5</v>
      </c>
      <c r="H96" s="662">
        <v>1</v>
      </c>
      <c r="I96" s="663">
        <v>0</v>
      </c>
      <c r="J96" s="664">
        <v>2</v>
      </c>
      <c r="K96" s="665">
        <v>0</v>
      </c>
      <c r="L96" s="666">
        <v>0</v>
      </c>
      <c r="M96" s="663">
        <v>0</v>
      </c>
      <c r="N96" s="666">
        <v>0</v>
      </c>
      <c r="O96" s="663">
        <v>0</v>
      </c>
      <c r="P96" s="661">
        <v>7.5</v>
      </c>
      <c r="Q96" s="663">
        <v>0</v>
      </c>
      <c r="R96" s="661">
        <v>2.5</v>
      </c>
      <c r="S96" s="663">
        <v>0</v>
      </c>
      <c r="T96" s="661">
        <f t="shared" si="3"/>
        <v>10</v>
      </c>
      <c r="U96" s="668"/>
      <c r="AA96" s="485"/>
      <c r="AD96" s="486"/>
    </row>
    <row r="97" spans="1:33" x14ac:dyDescent="0.2">
      <c r="A97" s="657" t="s">
        <v>170</v>
      </c>
      <c r="B97" s="657" t="s">
        <v>75</v>
      </c>
      <c r="C97" s="657" t="s">
        <v>629</v>
      </c>
      <c r="D97" s="657" t="s">
        <v>183</v>
      </c>
      <c r="E97" s="657" t="s">
        <v>185</v>
      </c>
      <c r="F97" s="660">
        <v>6</v>
      </c>
      <c r="G97" s="661">
        <f t="shared" si="2"/>
        <v>27</v>
      </c>
      <c r="H97" s="662">
        <v>0</v>
      </c>
      <c r="I97" s="663">
        <v>0</v>
      </c>
      <c r="J97" s="664">
        <v>0</v>
      </c>
      <c r="K97" s="665">
        <v>0</v>
      </c>
      <c r="L97" s="666">
        <v>1</v>
      </c>
      <c r="M97" s="663">
        <v>0</v>
      </c>
      <c r="N97" s="666">
        <v>3</v>
      </c>
      <c r="O97" s="663">
        <v>0</v>
      </c>
      <c r="P97" s="661">
        <v>7.5</v>
      </c>
      <c r="Q97" s="663">
        <v>0</v>
      </c>
      <c r="R97" s="661">
        <v>2.5</v>
      </c>
      <c r="S97" s="663">
        <v>0</v>
      </c>
      <c r="T97" s="661">
        <f t="shared" si="3"/>
        <v>10</v>
      </c>
      <c r="U97" s="668"/>
      <c r="AA97" s="485"/>
      <c r="AD97" s="486"/>
    </row>
    <row r="98" spans="1:33" x14ac:dyDescent="0.2">
      <c r="A98" s="657" t="s">
        <v>170</v>
      </c>
      <c r="B98" s="657" t="s">
        <v>75</v>
      </c>
      <c r="C98" s="657" t="s">
        <v>629</v>
      </c>
      <c r="D98" s="657" t="s">
        <v>186</v>
      </c>
      <c r="E98" s="657" t="s">
        <v>188</v>
      </c>
      <c r="F98" s="660">
        <v>6</v>
      </c>
      <c r="G98" s="661">
        <f t="shared" si="2"/>
        <v>22.5</v>
      </c>
      <c r="H98" s="662">
        <v>0</v>
      </c>
      <c r="I98" s="663">
        <v>0</v>
      </c>
      <c r="J98" s="664">
        <v>0</v>
      </c>
      <c r="K98" s="665">
        <v>0</v>
      </c>
      <c r="L98" s="666">
        <v>1</v>
      </c>
      <c r="M98" s="663">
        <v>0</v>
      </c>
      <c r="N98" s="666">
        <v>2</v>
      </c>
      <c r="O98" s="663">
        <v>0</v>
      </c>
      <c r="P98" s="661">
        <v>7.5</v>
      </c>
      <c r="Q98" s="663">
        <v>0</v>
      </c>
      <c r="R98" s="661">
        <v>2.5</v>
      </c>
      <c r="S98" s="663">
        <v>0</v>
      </c>
      <c r="T98" s="661">
        <f t="shared" si="3"/>
        <v>10</v>
      </c>
      <c r="U98" s="668"/>
      <c r="AA98" s="485"/>
      <c r="AD98" s="486"/>
    </row>
    <row r="99" spans="1:33" x14ac:dyDescent="0.2">
      <c r="A99" s="657" t="s">
        <v>170</v>
      </c>
      <c r="B99" s="657" t="s">
        <v>75</v>
      </c>
      <c r="C99" s="657" t="s">
        <v>629</v>
      </c>
      <c r="D99" s="657" t="s">
        <v>189</v>
      </c>
      <c r="E99" s="657" t="s">
        <v>191</v>
      </c>
      <c r="F99" s="660">
        <v>6</v>
      </c>
      <c r="G99" s="661">
        <f t="shared" si="2"/>
        <v>36</v>
      </c>
      <c r="H99" s="662">
        <v>0</v>
      </c>
      <c r="I99" s="663">
        <v>0</v>
      </c>
      <c r="J99" s="664">
        <v>0</v>
      </c>
      <c r="K99" s="665">
        <v>0</v>
      </c>
      <c r="L99" s="666">
        <v>2</v>
      </c>
      <c r="M99" s="663">
        <v>0</v>
      </c>
      <c r="N99" s="666">
        <v>2</v>
      </c>
      <c r="O99" s="663">
        <v>0</v>
      </c>
      <c r="P99" s="661">
        <v>5</v>
      </c>
      <c r="Q99" s="663">
        <v>0</v>
      </c>
      <c r="R99" s="661">
        <v>5</v>
      </c>
      <c r="S99" s="663">
        <v>0</v>
      </c>
      <c r="T99" s="661">
        <f t="shared" si="3"/>
        <v>10</v>
      </c>
      <c r="U99" s="668"/>
      <c r="AA99" s="485"/>
      <c r="AD99" s="486"/>
    </row>
    <row r="100" spans="1:33" x14ac:dyDescent="0.2">
      <c r="A100" s="657" t="s">
        <v>170</v>
      </c>
      <c r="B100" s="657" t="s">
        <v>75</v>
      </c>
      <c r="C100" s="657" t="s">
        <v>629</v>
      </c>
      <c r="D100" s="657" t="s">
        <v>192</v>
      </c>
      <c r="E100" s="657" t="s">
        <v>194</v>
      </c>
      <c r="F100" s="660">
        <v>6</v>
      </c>
      <c r="G100" s="661">
        <f t="shared" si="2"/>
        <v>22.5</v>
      </c>
      <c r="H100" s="662">
        <v>0</v>
      </c>
      <c r="I100" s="663">
        <v>0</v>
      </c>
      <c r="J100" s="664">
        <v>0</v>
      </c>
      <c r="K100" s="665">
        <v>0</v>
      </c>
      <c r="L100" s="666">
        <v>1</v>
      </c>
      <c r="M100" s="663">
        <v>0</v>
      </c>
      <c r="N100" s="666">
        <v>2</v>
      </c>
      <c r="O100" s="663">
        <v>0</v>
      </c>
      <c r="P100" s="661">
        <v>7.5</v>
      </c>
      <c r="Q100" s="663">
        <v>0</v>
      </c>
      <c r="R100" s="661">
        <v>2.5</v>
      </c>
      <c r="S100" s="663">
        <v>0</v>
      </c>
      <c r="T100" s="661">
        <f t="shared" si="3"/>
        <v>10</v>
      </c>
      <c r="U100" s="669"/>
      <c r="AA100" s="485"/>
      <c r="AD100" s="486"/>
    </row>
    <row r="101" spans="1:33" x14ac:dyDescent="0.2">
      <c r="A101" s="657" t="s">
        <v>170</v>
      </c>
      <c r="B101" s="657" t="s">
        <v>75</v>
      </c>
      <c r="C101" s="657" t="s">
        <v>629</v>
      </c>
      <c r="D101" s="657" t="s">
        <v>195</v>
      </c>
      <c r="E101" s="657" t="s">
        <v>197</v>
      </c>
      <c r="F101" s="660">
        <v>6</v>
      </c>
      <c r="G101" s="661">
        <f t="shared" si="2"/>
        <v>22.5</v>
      </c>
      <c r="H101" s="662">
        <v>0</v>
      </c>
      <c r="I101" s="663">
        <v>0</v>
      </c>
      <c r="J101" s="664">
        <v>0</v>
      </c>
      <c r="K101" s="665">
        <v>0</v>
      </c>
      <c r="L101" s="666">
        <v>1</v>
      </c>
      <c r="M101" s="663">
        <v>0</v>
      </c>
      <c r="N101" s="666">
        <v>2</v>
      </c>
      <c r="O101" s="663">
        <v>0</v>
      </c>
      <c r="P101" s="661">
        <v>7.5</v>
      </c>
      <c r="Q101" s="663">
        <v>0</v>
      </c>
      <c r="R101" s="661">
        <v>2.5</v>
      </c>
      <c r="S101" s="663">
        <v>0</v>
      </c>
      <c r="T101" s="661">
        <f t="shared" si="3"/>
        <v>10</v>
      </c>
      <c r="U101" s="669"/>
      <c r="AA101" s="485"/>
      <c r="AD101" s="486"/>
    </row>
    <row r="102" spans="1:33" x14ac:dyDescent="0.2">
      <c r="A102" s="657" t="s">
        <v>170</v>
      </c>
      <c r="B102" s="657" t="s">
        <v>75</v>
      </c>
      <c r="C102" s="657" t="s">
        <v>629</v>
      </c>
      <c r="D102" s="657" t="s">
        <v>198</v>
      </c>
      <c r="E102" s="657" t="s">
        <v>200</v>
      </c>
      <c r="F102" s="660">
        <v>6</v>
      </c>
      <c r="G102" s="661">
        <f t="shared" si="2"/>
        <v>27</v>
      </c>
      <c r="H102" s="662">
        <v>1</v>
      </c>
      <c r="I102" s="663">
        <v>0</v>
      </c>
      <c r="J102" s="664">
        <v>3</v>
      </c>
      <c r="K102" s="665">
        <v>0</v>
      </c>
      <c r="L102" s="666">
        <v>0</v>
      </c>
      <c r="M102" s="663">
        <v>0</v>
      </c>
      <c r="N102" s="666">
        <v>0</v>
      </c>
      <c r="O102" s="663">
        <v>0</v>
      </c>
      <c r="P102" s="661">
        <v>7.5</v>
      </c>
      <c r="Q102" s="663">
        <v>0</v>
      </c>
      <c r="R102" s="661">
        <v>2.5</v>
      </c>
      <c r="S102" s="663">
        <v>0</v>
      </c>
      <c r="T102" s="661">
        <f t="shared" si="3"/>
        <v>10</v>
      </c>
      <c r="U102" s="668"/>
      <c r="AA102" s="485"/>
      <c r="AD102" s="486"/>
    </row>
    <row r="103" spans="1:33" x14ac:dyDescent="0.2">
      <c r="A103" s="657" t="s">
        <v>170</v>
      </c>
      <c r="B103" s="657" t="s">
        <v>75</v>
      </c>
      <c r="C103" s="657" t="s">
        <v>629</v>
      </c>
      <c r="D103" s="657" t="s">
        <v>201</v>
      </c>
      <c r="E103" s="657" t="s">
        <v>203</v>
      </c>
      <c r="F103" s="660">
        <v>6</v>
      </c>
      <c r="G103" s="661">
        <f t="shared" si="2"/>
        <v>22.5</v>
      </c>
      <c r="H103" s="662">
        <v>0</v>
      </c>
      <c r="I103" s="663">
        <v>0</v>
      </c>
      <c r="J103" s="664">
        <v>0</v>
      </c>
      <c r="K103" s="665">
        <v>0</v>
      </c>
      <c r="L103" s="666">
        <v>1</v>
      </c>
      <c r="M103" s="663">
        <v>0</v>
      </c>
      <c r="N103" s="666">
        <v>2</v>
      </c>
      <c r="O103" s="663">
        <v>0</v>
      </c>
      <c r="P103" s="661">
        <v>7.5</v>
      </c>
      <c r="Q103" s="663">
        <v>0</v>
      </c>
      <c r="R103" s="661">
        <v>2.5</v>
      </c>
      <c r="S103" s="663">
        <v>0</v>
      </c>
      <c r="T103" s="661">
        <f t="shared" si="3"/>
        <v>10</v>
      </c>
      <c r="U103" s="668"/>
      <c r="AA103" s="485"/>
      <c r="AD103" s="486"/>
    </row>
    <row r="104" spans="1:33" x14ac:dyDescent="0.2">
      <c r="A104" s="657" t="s">
        <v>170</v>
      </c>
      <c r="B104" s="657" t="s">
        <v>75</v>
      </c>
      <c r="C104" s="657" t="s">
        <v>629</v>
      </c>
      <c r="D104" s="657" t="s">
        <v>204</v>
      </c>
      <c r="E104" s="657" t="s">
        <v>206</v>
      </c>
      <c r="F104" s="660">
        <v>6</v>
      </c>
      <c r="G104" s="661">
        <f t="shared" si="2"/>
        <v>27</v>
      </c>
      <c r="H104" s="662">
        <v>0</v>
      </c>
      <c r="I104" s="663">
        <v>0</v>
      </c>
      <c r="J104" s="664">
        <v>0</v>
      </c>
      <c r="K104" s="665">
        <v>0</v>
      </c>
      <c r="L104" s="666">
        <v>1</v>
      </c>
      <c r="M104" s="663">
        <v>0</v>
      </c>
      <c r="N104" s="666">
        <v>3</v>
      </c>
      <c r="O104" s="663">
        <v>0</v>
      </c>
      <c r="P104" s="661">
        <v>7.5</v>
      </c>
      <c r="Q104" s="663">
        <v>0</v>
      </c>
      <c r="R104" s="661">
        <v>2.5</v>
      </c>
      <c r="S104" s="663">
        <v>0</v>
      </c>
      <c r="T104" s="661">
        <f t="shared" si="3"/>
        <v>10</v>
      </c>
      <c r="U104" s="668"/>
      <c r="AA104" s="485"/>
      <c r="AD104" s="486"/>
    </row>
    <row r="105" spans="1:33" x14ac:dyDescent="0.2">
      <c r="A105" s="657" t="s">
        <v>170</v>
      </c>
      <c r="B105" s="657" t="s">
        <v>75</v>
      </c>
      <c r="C105" s="657" t="s">
        <v>623</v>
      </c>
      <c r="D105" s="657" t="s">
        <v>207</v>
      </c>
      <c r="E105" s="657" t="s">
        <v>6</v>
      </c>
      <c r="F105" s="660">
        <v>24</v>
      </c>
      <c r="G105" s="661">
        <f t="shared" si="2"/>
        <v>4.8000000000000007</v>
      </c>
      <c r="H105" s="662">
        <v>2</v>
      </c>
      <c r="I105" s="663">
        <v>0</v>
      </c>
      <c r="J105" s="664">
        <v>0</v>
      </c>
      <c r="K105" s="665">
        <v>0</v>
      </c>
      <c r="L105" s="666">
        <v>10</v>
      </c>
      <c r="M105" s="663">
        <v>0</v>
      </c>
      <c r="N105" s="666">
        <v>0</v>
      </c>
      <c r="O105" s="663">
        <v>0</v>
      </c>
      <c r="P105" s="661">
        <v>5.5555555555555552E-2</v>
      </c>
      <c r="Q105" s="663">
        <v>0</v>
      </c>
      <c r="R105" s="661">
        <v>0</v>
      </c>
      <c r="S105" s="663">
        <v>0</v>
      </c>
      <c r="T105" s="661">
        <f t="shared" si="3"/>
        <v>5.5555555555555552E-2</v>
      </c>
      <c r="U105" s="668"/>
      <c r="AA105" s="485"/>
      <c r="AD105" s="486"/>
      <c r="AF105" s="590"/>
      <c r="AG105" s="591"/>
    </row>
    <row r="106" spans="1:33" x14ac:dyDescent="0.2">
      <c r="A106" s="657" t="s">
        <v>170</v>
      </c>
      <c r="B106" s="657" t="s">
        <v>80</v>
      </c>
      <c r="C106" s="657" t="s">
        <v>629</v>
      </c>
      <c r="D106" s="657" t="s">
        <v>208</v>
      </c>
      <c r="E106" s="657" t="s">
        <v>210</v>
      </c>
      <c r="F106" s="660">
        <v>6</v>
      </c>
      <c r="G106" s="661">
        <f t="shared" si="2"/>
        <v>31.5</v>
      </c>
      <c r="H106" s="662">
        <v>0</v>
      </c>
      <c r="I106" s="663">
        <v>0</v>
      </c>
      <c r="J106" s="664">
        <v>0</v>
      </c>
      <c r="K106" s="665">
        <v>0</v>
      </c>
      <c r="L106" s="666">
        <v>1</v>
      </c>
      <c r="M106" s="663">
        <v>0</v>
      </c>
      <c r="N106" s="666">
        <v>4</v>
      </c>
      <c r="O106" s="663">
        <v>0</v>
      </c>
      <c r="P106" s="661">
        <v>7.5</v>
      </c>
      <c r="Q106" s="663">
        <v>0</v>
      </c>
      <c r="R106" s="661">
        <v>2.5</v>
      </c>
      <c r="S106" s="663">
        <v>0</v>
      </c>
      <c r="T106" s="661">
        <f t="shared" si="3"/>
        <v>10</v>
      </c>
      <c r="U106" s="668"/>
      <c r="AA106" s="485"/>
      <c r="AD106" s="486"/>
      <c r="AF106" s="590"/>
      <c r="AG106" s="591"/>
    </row>
    <row r="107" spans="1:33" x14ac:dyDescent="0.2">
      <c r="A107" s="657" t="s">
        <v>170</v>
      </c>
      <c r="B107" s="657" t="s">
        <v>80</v>
      </c>
      <c r="C107" s="657" t="s">
        <v>623</v>
      </c>
      <c r="D107" s="657" t="s">
        <v>138</v>
      </c>
      <c r="E107" s="657" t="s">
        <v>6</v>
      </c>
      <c r="F107" s="660">
        <v>24</v>
      </c>
      <c r="G107" s="661">
        <f t="shared" si="2"/>
        <v>0.8</v>
      </c>
      <c r="H107" s="662">
        <v>0</v>
      </c>
      <c r="I107" s="663">
        <v>0</v>
      </c>
      <c r="J107" s="664">
        <v>0</v>
      </c>
      <c r="K107" s="665">
        <v>0</v>
      </c>
      <c r="L107" s="666">
        <v>2</v>
      </c>
      <c r="M107" s="663">
        <v>0</v>
      </c>
      <c r="N107" s="666">
        <v>0</v>
      </c>
      <c r="O107" s="663">
        <v>0</v>
      </c>
      <c r="P107" s="661">
        <v>5.5555555555555552E-2</v>
      </c>
      <c r="Q107" s="663">
        <v>0</v>
      </c>
      <c r="R107" s="661">
        <v>0</v>
      </c>
      <c r="S107" s="663">
        <v>0</v>
      </c>
      <c r="T107" s="661">
        <f t="shared" si="3"/>
        <v>5.5555555555555552E-2</v>
      </c>
      <c r="U107" s="668"/>
      <c r="AA107" s="485"/>
      <c r="AD107" s="486"/>
      <c r="AF107" s="590"/>
      <c r="AG107" s="591"/>
    </row>
    <row r="108" spans="1:33" x14ac:dyDescent="0.2">
      <c r="A108" s="657" t="s">
        <v>170</v>
      </c>
      <c r="B108" s="657" t="s">
        <v>75</v>
      </c>
      <c r="C108" s="657" t="s">
        <v>630</v>
      </c>
      <c r="D108" s="657" t="s">
        <v>211</v>
      </c>
      <c r="E108" s="657" t="s">
        <v>729</v>
      </c>
      <c r="F108" s="660">
        <v>6</v>
      </c>
      <c r="G108" s="661">
        <f t="shared" si="2"/>
        <v>18</v>
      </c>
      <c r="H108" s="662">
        <v>1</v>
      </c>
      <c r="I108" s="663">
        <v>0</v>
      </c>
      <c r="J108" s="664">
        <v>1</v>
      </c>
      <c r="K108" s="665">
        <v>0</v>
      </c>
      <c r="L108" s="666">
        <v>0</v>
      </c>
      <c r="M108" s="663">
        <v>0</v>
      </c>
      <c r="N108" s="666">
        <v>0</v>
      </c>
      <c r="O108" s="663">
        <v>0</v>
      </c>
      <c r="P108" s="661">
        <v>7.5</v>
      </c>
      <c r="Q108" s="663">
        <v>0</v>
      </c>
      <c r="R108" s="661">
        <v>2.5</v>
      </c>
      <c r="S108" s="663">
        <v>0</v>
      </c>
      <c r="T108" s="661">
        <f t="shared" si="3"/>
        <v>10</v>
      </c>
      <c r="U108" s="668"/>
      <c r="AA108" s="485"/>
      <c r="AD108" s="486"/>
      <c r="AF108" s="590"/>
      <c r="AG108" s="591"/>
    </row>
    <row r="109" spans="1:33" x14ac:dyDescent="0.2">
      <c r="A109" s="657" t="s">
        <v>170</v>
      </c>
      <c r="B109" s="657" t="s">
        <v>75</v>
      </c>
      <c r="C109" s="657" t="s">
        <v>630</v>
      </c>
      <c r="D109" s="657" t="s">
        <v>212</v>
      </c>
      <c r="E109" s="657" t="s">
        <v>214</v>
      </c>
      <c r="F109" s="660">
        <v>6</v>
      </c>
      <c r="G109" s="661">
        <f t="shared" si="2"/>
        <v>18</v>
      </c>
      <c r="H109" s="662">
        <v>1</v>
      </c>
      <c r="I109" s="663">
        <v>0</v>
      </c>
      <c r="J109" s="664">
        <v>1</v>
      </c>
      <c r="K109" s="665">
        <v>0</v>
      </c>
      <c r="L109" s="666">
        <v>0</v>
      </c>
      <c r="M109" s="663">
        <v>0</v>
      </c>
      <c r="N109" s="666">
        <v>0</v>
      </c>
      <c r="O109" s="663">
        <v>0</v>
      </c>
      <c r="P109" s="661">
        <v>7.5</v>
      </c>
      <c r="Q109" s="663">
        <v>0</v>
      </c>
      <c r="R109" s="661">
        <v>2.5</v>
      </c>
      <c r="S109" s="663">
        <v>0</v>
      </c>
      <c r="T109" s="661">
        <f t="shared" si="3"/>
        <v>10</v>
      </c>
      <c r="U109" s="668"/>
      <c r="AA109" s="485"/>
      <c r="AD109" s="486"/>
    </row>
    <row r="110" spans="1:33" x14ac:dyDescent="0.2">
      <c r="A110" s="657" t="s">
        <v>170</v>
      </c>
      <c r="B110" s="657" t="s">
        <v>75</v>
      </c>
      <c r="C110" s="657" t="s">
        <v>630</v>
      </c>
      <c r="D110" s="657" t="s">
        <v>215</v>
      </c>
      <c r="E110" s="657" t="s">
        <v>217</v>
      </c>
      <c r="F110" s="660">
        <v>6</v>
      </c>
      <c r="G110" s="661">
        <f t="shared" si="2"/>
        <v>18</v>
      </c>
      <c r="H110" s="662">
        <v>1</v>
      </c>
      <c r="I110" s="663">
        <v>0</v>
      </c>
      <c r="J110" s="664">
        <v>1</v>
      </c>
      <c r="K110" s="665">
        <v>0</v>
      </c>
      <c r="L110" s="666">
        <v>0</v>
      </c>
      <c r="M110" s="663">
        <v>0</v>
      </c>
      <c r="N110" s="666">
        <v>0</v>
      </c>
      <c r="O110" s="663">
        <v>0</v>
      </c>
      <c r="P110" s="661">
        <v>7.5</v>
      </c>
      <c r="Q110" s="663">
        <v>0</v>
      </c>
      <c r="R110" s="661">
        <v>2.5</v>
      </c>
      <c r="S110" s="663">
        <v>0</v>
      </c>
      <c r="T110" s="661">
        <f t="shared" si="3"/>
        <v>10</v>
      </c>
      <c r="U110" s="668"/>
      <c r="AA110" s="485"/>
      <c r="AD110" s="486"/>
    </row>
    <row r="111" spans="1:33" x14ac:dyDescent="0.2">
      <c r="A111" s="657" t="s">
        <v>170</v>
      </c>
      <c r="B111" s="657" t="s">
        <v>75</v>
      </c>
      <c r="C111" s="657" t="s">
        <v>630</v>
      </c>
      <c r="D111" s="657" t="s">
        <v>218</v>
      </c>
      <c r="E111" s="657" t="s">
        <v>220</v>
      </c>
      <c r="F111" s="660">
        <v>6</v>
      </c>
      <c r="G111" s="661">
        <f t="shared" si="2"/>
        <v>18</v>
      </c>
      <c r="H111" s="662">
        <v>1</v>
      </c>
      <c r="I111" s="663">
        <v>0</v>
      </c>
      <c r="J111" s="664">
        <v>1</v>
      </c>
      <c r="K111" s="665">
        <v>0</v>
      </c>
      <c r="L111" s="666">
        <v>0</v>
      </c>
      <c r="M111" s="663">
        <v>0</v>
      </c>
      <c r="N111" s="666">
        <v>0</v>
      </c>
      <c r="O111" s="663">
        <v>0</v>
      </c>
      <c r="P111" s="661">
        <v>7.5</v>
      </c>
      <c r="Q111" s="663">
        <v>0</v>
      </c>
      <c r="R111" s="661">
        <v>2.5</v>
      </c>
      <c r="S111" s="663">
        <v>0</v>
      </c>
      <c r="T111" s="661">
        <f t="shared" si="3"/>
        <v>10</v>
      </c>
      <c r="U111" s="669"/>
      <c r="AA111" s="485"/>
      <c r="AD111" s="486"/>
    </row>
    <row r="112" spans="1:33" x14ac:dyDescent="0.2">
      <c r="A112" s="657" t="s">
        <v>170</v>
      </c>
      <c r="B112" s="657" t="s">
        <v>75</v>
      </c>
      <c r="C112" s="657" t="s">
        <v>630</v>
      </c>
      <c r="D112" s="657" t="s">
        <v>221</v>
      </c>
      <c r="E112" s="657" t="s">
        <v>223</v>
      </c>
      <c r="F112" s="660">
        <v>6</v>
      </c>
      <c r="G112" s="661">
        <f t="shared" si="2"/>
        <v>18</v>
      </c>
      <c r="H112" s="662">
        <v>1</v>
      </c>
      <c r="I112" s="663">
        <v>0</v>
      </c>
      <c r="J112" s="664">
        <v>1</v>
      </c>
      <c r="K112" s="665">
        <v>0</v>
      </c>
      <c r="L112" s="666">
        <v>0</v>
      </c>
      <c r="M112" s="663">
        <v>0</v>
      </c>
      <c r="N112" s="666">
        <v>0</v>
      </c>
      <c r="O112" s="663">
        <v>0</v>
      </c>
      <c r="P112" s="661">
        <v>7.5</v>
      </c>
      <c r="Q112" s="663">
        <v>0</v>
      </c>
      <c r="R112" s="661">
        <v>2.5</v>
      </c>
      <c r="S112" s="663">
        <v>0</v>
      </c>
      <c r="T112" s="661">
        <f t="shared" si="3"/>
        <v>10</v>
      </c>
      <c r="U112" s="668"/>
      <c r="AA112" s="485"/>
      <c r="AD112" s="486"/>
    </row>
    <row r="113" spans="1:30" x14ac:dyDescent="0.2">
      <c r="A113" s="657" t="s">
        <v>170</v>
      </c>
      <c r="B113" s="657" t="s">
        <v>75</v>
      </c>
      <c r="C113" s="657" t="s">
        <v>630</v>
      </c>
      <c r="D113" s="656" t="s">
        <v>723</v>
      </c>
      <c r="E113" s="657" t="s">
        <v>725</v>
      </c>
      <c r="F113" s="660">
        <v>6</v>
      </c>
      <c r="G113" s="661">
        <f t="shared" si="2"/>
        <v>18</v>
      </c>
      <c r="H113" s="662">
        <v>1</v>
      </c>
      <c r="I113" s="663">
        <v>0</v>
      </c>
      <c r="J113" s="664">
        <v>1</v>
      </c>
      <c r="K113" s="665">
        <v>0</v>
      </c>
      <c r="L113" s="666">
        <v>0</v>
      </c>
      <c r="M113" s="663">
        <v>0</v>
      </c>
      <c r="N113" s="666">
        <v>0</v>
      </c>
      <c r="O113" s="663">
        <v>0</v>
      </c>
      <c r="P113" s="661">
        <v>7.5</v>
      </c>
      <c r="Q113" s="663">
        <v>0</v>
      </c>
      <c r="R113" s="661">
        <v>2.5</v>
      </c>
      <c r="S113" s="663">
        <v>0</v>
      </c>
      <c r="T113" s="661">
        <f t="shared" si="3"/>
        <v>10</v>
      </c>
      <c r="U113" s="669"/>
      <c r="AA113" s="485"/>
      <c r="AD113" s="486"/>
    </row>
    <row r="114" spans="1:30" x14ac:dyDescent="0.2">
      <c r="A114" s="657" t="s">
        <v>170</v>
      </c>
      <c r="B114" s="657" t="s">
        <v>70</v>
      </c>
      <c r="C114" s="657" t="s">
        <v>630</v>
      </c>
      <c r="D114" s="657" t="s">
        <v>224</v>
      </c>
      <c r="E114" s="657" t="s">
        <v>226</v>
      </c>
      <c r="F114" s="660">
        <v>5</v>
      </c>
      <c r="G114" s="661">
        <f t="shared" si="2"/>
        <v>20.25</v>
      </c>
      <c r="H114" s="662">
        <v>1</v>
      </c>
      <c r="I114" s="663">
        <v>0</v>
      </c>
      <c r="J114" s="664">
        <v>2</v>
      </c>
      <c r="K114" s="665">
        <v>0</v>
      </c>
      <c r="L114" s="666">
        <v>0</v>
      </c>
      <c r="M114" s="663">
        <v>0</v>
      </c>
      <c r="N114" s="666">
        <v>0</v>
      </c>
      <c r="O114" s="663">
        <v>0</v>
      </c>
      <c r="P114" s="661">
        <v>4.5</v>
      </c>
      <c r="Q114" s="663">
        <v>0</v>
      </c>
      <c r="R114" s="661">
        <v>4.5</v>
      </c>
      <c r="S114" s="663">
        <v>0</v>
      </c>
      <c r="T114" s="661">
        <f t="shared" si="3"/>
        <v>9</v>
      </c>
      <c r="U114" s="668"/>
      <c r="AA114" s="485"/>
      <c r="AD114" s="486"/>
    </row>
    <row r="115" spans="1:30" x14ac:dyDescent="0.2">
      <c r="A115" s="657" t="s">
        <v>170</v>
      </c>
      <c r="B115" s="657" t="s">
        <v>70</v>
      </c>
      <c r="C115" s="657" t="s">
        <v>630</v>
      </c>
      <c r="D115" s="657" t="s">
        <v>227</v>
      </c>
      <c r="E115" s="657" t="s">
        <v>229</v>
      </c>
      <c r="F115" s="660">
        <v>5</v>
      </c>
      <c r="G115" s="661">
        <f t="shared" si="2"/>
        <v>9</v>
      </c>
      <c r="H115" s="662">
        <v>0</v>
      </c>
      <c r="I115" s="663">
        <v>0</v>
      </c>
      <c r="J115" s="664">
        <v>0</v>
      </c>
      <c r="K115" s="665">
        <v>0</v>
      </c>
      <c r="L115" s="666">
        <v>1</v>
      </c>
      <c r="M115" s="663">
        <v>0</v>
      </c>
      <c r="N115" s="666">
        <v>2</v>
      </c>
      <c r="O115" s="663">
        <v>0</v>
      </c>
      <c r="P115" s="661">
        <v>3</v>
      </c>
      <c r="Q115" s="663">
        <v>0</v>
      </c>
      <c r="R115" s="661">
        <v>1.5</v>
      </c>
      <c r="S115" s="663">
        <v>0</v>
      </c>
      <c r="T115" s="661">
        <f t="shared" si="3"/>
        <v>4.5</v>
      </c>
      <c r="U115" s="668"/>
      <c r="AA115" s="485"/>
      <c r="AD115" s="486"/>
    </row>
    <row r="116" spans="1:30" x14ac:dyDescent="0.2">
      <c r="A116" s="657" t="s">
        <v>170</v>
      </c>
      <c r="B116" s="657" t="s">
        <v>70</v>
      </c>
      <c r="C116" s="657" t="s">
        <v>624</v>
      </c>
      <c r="D116" s="657" t="s">
        <v>158</v>
      </c>
      <c r="E116" s="657" t="s">
        <v>160</v>
      </c>
      <c r="F116" s="660">
        <v>15</v>
      </c>
      <c r="G116" s="661">
        <f t="shared" si="2"/>
        <v>2</v>
      </c>
      <c r="H116" s="662">
        <v>3</v>
      </c>
      <c r="I116" s="663">
        <v>0</v>
      </c>
      <c r="J116" s="664">
        <v>0</v>
      </c>
      <c r="K116" s="665">
        <v>0</v>
      </c>
      <c r="L116" s="666">
        <v>2</v>
      </c>
      <c r="M116" s="663">
        <v>0</v>
      </c>
      <c r="N116" s="666">
        <v>0</v>
      </c>
      <c r="O116" s="663">
        <v>0</v>
      </c>
      <c r="P116" s="661">
        <v>8.8888888888888878E-2</v>
      </c>
      <c r="Q116" s="663">
        <v>0</v>
      </c>
      <c r="R116" s="661">
        <v>0</v>
      </c>
      <c r="S116" s="663">
        <v>0</v>
      </c>
      <c r="T116" s="661">
        <f t="shared" si="3"/>
        <v>8.8888888888888878E-2</v>
      </c>
      <c r="U116" s="668"/>
      <c r="AA116" s="485"/>
      <c r="AD116" s="486"/>
    </row>
    <row r="117" spans="1:30" x14ac:dyDescent="0.2">
      <c r="A117" s="656" t="s">
        <v>170</v>
      </c>
      <c r="B117" s="657" t="s">
        <v>9</v>
      </c>
      <c r="C117" s="657" t="s">
        <v>630</v>
      </c>
      <c r="D117" s="657" t="s">
        <v>29</v>
      </c>
      <c r="E117" s="657" t="s">
        <v>31</v>
      </c>
      <c r="F117" s="660">
        <v>12</v>
      </c>
      <c r="G117" s="661">
        <f t="shared" si="2"/>
        <v>0.12</v>
      </c>
      <c r="H117" s="662">
        <v>2</v>
      </c>
      <c r="I117" s="663">
        <v>0</v>
      </c>
      <c r="J117" s="664">
        <v>0</v>
      </c>
      <c r="K117" s="665">
        <v>0</v>
      </c>
      <c r="L117" s="666">
        <v>0</v>
      </c>
      <c r="M117" s="663">
        <v>0</v>
      </c>
      <c r="N117" s="666">
        <v>0</v>
      </c>
      <c r="O117" s="663">
        <v>0</v>
      </c>
      <c r="P117" s="661">
        <v>1.6666666666666666E-2</v>
      </c>
      <c r="Q117" s="663">
        <v>0</v>
      </c>
      <c r="R117" s="661">
        <v>0</v>
      </c>
      <c r="S117" s="663">
        <v>0</v>
      </c>
      <c r="T117" s="661">
        <f t="shared" si="3"/>
        <v>1.6666666666666666E-2</v>
      </c>
      <c r="U117" s="668"/>
      <c r="AA117" s="485"/>
      <c r="AD117" s="486"/>
    </row>
    <row r="118" spans="1:30" x14ac:dyDescent="0.2">
      <c r="A118" s="657" t="s">
        <v>170</v>
      </c>
      <c r="B118" s="657" t="s">
        <v>75</v>
      </c>
      <c r="C118" s="657" t="s">
        <v>630</v>
      </c>
      <c r="D118" s="657" t="s">
        <v>29</v>
      </c>
      <c r="E118" s="657" t="s">
        <v>31</v>
      </c>
      <c r="F118" s="660">
        <v>12</v>
      </c>
      <c r="G118" s="661">
        <f t="shared" si="2"/>
        <v>0.30000000000000004</v>
      </c>
      <c r="H118" s="662">
        <v>5</v>
      </c>
      <c r="I118" s="663">
        <v>0</v>
      </c>
      <c r="J118" s="664">
        <v>0</v>
      </c>
      <c r="K118" s="665">
        <v>0</v>
      </c>
      <c r="L118" s="666">
        <v>0</v>
      </c>
      <c r="M118" s="663">
        <v>0</v>
      </c>
      <c r="N118" s="666">
        <v>0</v>
      </c>
      <c r="O118" s="663">
        <v>0</v>
      </c>
      <c r="P118" s="661">
        <v>1.6666666666666666E-2</v>
      </c>
      <c r="Q118" s="663">
        <v>0</v>
      </c>
      <c r="R118" s="661">
        <v>0</v>
      </c>
      <c r="S118" s="663">
        <v>0</v>
      </c>
      <c r="T118" s="661">
        <f t="shared" si="3"/>
        <v>1.6666666666666666E-2</v>
      </c>
      <c r="U118" s="668"/>
      <c r="AA118" s="485"/>
      <c r="AD118" s="486"/>
    </row>
    <row r="119" spans="1:30" x14ac:dyDescent="0.2">
      <c r="A119" s="657" t="s">
        <v>170</v>
      </c>
      <c r="B119" s="657" t="s">
        <v>80</v>
      </c>
      <c r="C119" s="657" t="s">
        <v>630</v>
      </c>
      <c r="D119" s="657" t="s">
        <v>29</v>
      </c>
      <c r="E119" s="657" t="s">
        <v>31</v>
      </c>
      <c r="F119" s="660">
        <v>12</v>
      </c>
      <c r="G119" s="661">
        <f t="shared" si="2"/>
        <v>0.12</v>
      </c>
      <c r="H119" s="662">
        <v>1</v>
      </c>
      <c r="I119" s="663">
        <v>0</v>
      </c>
      <c r="J119" s="664">
        <v>0</v>
      </c>
      <c r="K119" s="665">
        <v>0</v>
      </c>
      <c r="L119" s="666">
        <v>1</v>
      </c>
      <c r="M119" s="663">
        <v>0</v>
      </c>
      <c r="N119" s="666">
        <v>0</v>
      </c>
      <c r="O119" s="663">
        <v>0</v>
      </c>
      <c r="P119" s="661">
        <v>1.6666666666666666E-2</v>
      </c>
      <c r="Q119" s="663">
        <v>0</v>
      </c>
      <c r="R119" s="661">
        <v>0</v>
      </c>
      <c r="S119" s="663">
        <v>0</v>
      </c>
      <c r="T119" s="661">
        <f t="shared" si="3"/>
        <v>1.6666666666666666E-2</v>
      </c>
      <c r="U119" s="668"/>
      <c r="AA119" s="485"/>
      <c r="AD119" s="486"/>
    </row>
    <row r="120" spans="1:30" x14ac:dyDescent="0.2">
      <c r="A120" s="656" t="s">
        <v>170</v>
      </c>
      <c r="B120" s="657" t="s">
        <v>70</v>
      </c>
      <c r="C120" s="657" t="s">
        <v>630</v>
      </c>
      <c r="D120" s="657" t="s">
        <v>29</v>
      </c>
      <c r="E120" s="657" t="s">
        <v>31</v>
      </c>
      <c r="F120" s="660">
        <v>10</v>
      </c>
      <c r="G120" s="661">
        <f t="shared" si="2"/>
        <v>0.17999999999999994</v>
      </c>
      <c r="H120" s="662">
        <v>0</v>
      </c>
      <c r="I120" s="663">
        <v>0</v>
      </c>
      <c r="J120" s="664">
        <v>0</v>
      </c>
      <c r="K120" s="665">
        <v>0</v>
      </c>
      <c r="L120" s="666">
        <v>3</v>
      </c>
      <c r="M120" s="663">
        <v>0</v>
      </c>
      <c r="N120" s="666">
        <v>0</v>
      </c>
      <c r="O120" s="663">
        <v>0</v>
      </c>
      <c r="P120" s="661">
        <v>1.9999999999999997E-2</v>
      </c>
      <c r="Q120" s="663">
        <v>0</v>
      </c>
      <c r="R120" s="661">
        <v>0</v>
      </c>
      <c r="S120" s="663">
        <v>0</v>
      </c>
      <c r="T120" s="661">
        <f t="shared" si="3"/>
        <v>1.9999999999999997E-2</v>
      </c>
      <c r="U120" s="668"/>
      <c r="AA120" s="485"/>
      <c r="AD120" s="486"/>
    </row>
    <row r="121" spans="1:30" x14ac:dyDescent="0.2">
      <c r="A121" s="657" t="s">
        <v>230</v>
      </c>
      <c r="B121" s="657" t="s">
        <v>9</v>
      </c>
      <c r="C121" s="657" t="s">
        <v>629</v>
      </c>
      <c r="D121" s="657" t="s">
        <v>231</v>
      </c>
      <c r="E121" s="657" t="s">
        <v>233</v>
      </c>
      <c r="F121" s="660">
        <v>6</v>
      </c>
      <c r="G121" s="661">
        <f t="shared" si="2"/>
        <v>5.9240069999999996</v>
      </c>
      <c r="H121" s="662">
        <v>2</v>
      </c>
      <c r="I121" s="663">
        <v>0</v>
      </c>
      <c r="J121" s="664">
        <v>5</v>
      </c>
      <c r="K121" s="665">
        <v>0</v>
      </c>
      <c r="L121" s="666">
        <v>0.33</v>
      </c>
      <c r="M121" s="663">
        <v>0</v>
      </c>
      <c r="N121" s="666">
        <v>0.5</v>
      </c>
      <c r="O121" s="663">
        <v>0</v>
      </c>
      <c r="P121" s="661">
        <v>0.79049999999999987</v>
      </c>
      <c r="Q121" s="663">
        <v>0</v>
      </c>
      <c r="R121" s="661">
        <v>0.26349999999999996</v>
      </c>
      <c r="S121" s="663">
        <v>0</v>
      </c>
      <c r="T121" s="661">
        <f t="shared" si="3"/>
        <v>1.0539999999999998</v>
      </c>
      <c r="U121" s="668"/>
      <c r="AA121" s="485"/>
      <c r="AD121" s="486"/>
    </row>
    <row r="122" spans="1:30" x14ac:dyDescent="0.2">
      <c r="A122" s="657" t="s">
        <v>230</v>
      </c>
      <c r="B122" s="657" t="s">
        <v>75</v>
      </c>
      <c r="C122" s="657" t="s">
        <v>629</v>
      </c>
      <c r="D122" s="657" t="s">
        <v>231</v>
      </c>
      <c r="E122" s="657" t="s">
        <v>233</v>
      </c>
      <c r="F122" s="660">
        <v>6</v>
      </c>
      <c r="G122" s="661">
        <f t="shared" si="2"/>
        <v>2.850543</v>
      </c>
      <c r="H122" s="662">
        <v>1</v>
      </c>
      <c r="I122" s="663">
        <v>0</v>
      </c>
      <c r="J122" s="664">
        <v>2</v>
      </c>
      <c r="K122" s="665">
        <v>0</v>
      </c>
      <c r="L122" s="666">
        <v>0.17</v>
      </c>
      <c r="M122" s="663">
        <v>0</v>
      </c>
      <c r="N122" s="666">
        <v>0.5</v>
      </c>
      <c r="O122" s="663">
        <v>0</v>
      </c>
      <c r="P122" s="661">
        <v>0.79049999999999987</v>
      </c>
      <c r="Q122" s="663">
        <v>0</v>
      </c>
      <c r="R122" s="661">
        <v>0.26349999999999996</v>
      </c>
      <c r="S122" s="663">
        <v>0</v>
      </c>
      <c r="T122" s="661">
        <f t="shared" si="3"/>
        <v>1.0539999999999998</v>
      </c>
      <c r="U122" s="669"/>
      <c r="AA122" s="485"/>
      <c r="AD122" s="486"/>
    </row>
    <row r="123" spans="1:30" x14ac:dyDescent="0.2">
      <c r="A123" s="657" t="s">
        <v>230</v>
      </c>
      <c r="B123" s="657" t="s">
        <v>80</v>
      </c>
      <c r="C123" s="657" t="s">
        <v>629</v>
      </c>
      <c r="D123" s="657" t="s">
        <v>231</v>
      </c>
      <c r="E123" s="657" t="s">
        <v>233</v>
      </c>
      <c r="F123" s="660">
        <v>6</v>
      </c>
      <c r="G123" s="661">
        <f t="shared" si="2"/>
        <v>2.850543</v>
      </c>
      <c r="H123" s="662">
        <v>1</v>
      </c>
      <c r="I123" s="663">
        <v>0</v>
      </c>
      <c r="J123" s="664">
        <v>2</v>
      </c>
      <c r="K123" s="665">
        <v>0</v>
      </c>
      <c r="L123" s="666">
        <v>0.17</v>
      </c>
      <c r="M123" s="663">
        <v>0</v>
      </c>
      <c r="N123" s="666">
        <v>0.5</v>
      </c>
      <c r="O123" s="663">
        <v>0</v>
      </c>
      <c r="P123" s="661">
        <v>0.79049999999999987</v>
      </c>
      <c r="Q123" s="663">
        <v>0</v>
      </c>
      <c r="R123" s="661">
        <v>0.26349999999999996</v>
      </c>
      <c r="S123" s="663">
        <v>0</v>
      </c>
      <c r="T123" s="661">
        <f t="shared" si="3"/>
        <v>1.0539999999999998</v>
      </c>
      <c r="U123" s="669"/>
      <c r="AA123" s="485"/>
      <c r="AD123" s="486"/>
    </row>
    <row r="124" spans="1:30" x14ac:dyDescent="0.2">
      <c r="A124" s="657" t="s">
        <v>230</v>
      </c>
      <c r="B124" s="657" t="s">
        <v>3</v>
      </c>
      <c r="C124" s="657" t="s">
        <v>629</v>
      </c>
      <c r="D124" s="657" t="s">
        <v>231</v>
      </c>
      <c r="E124" s="657" t="s">
        <v>233</v>
      </c>
      <c r="F124" s="660">
        <v>6</v>
      </c>
      <c r="G124" s="661">
        <f t="shared" si="2"/>
        <v>3.5525069999999994</v>
      </c>
      <c r="H124" s="662">
        <v>1</v>
      </c>
      <c r="I124" s="663">
        <v>0</v>
      </c>
      <c r="J124" s="664">
        <v>3</v>
      </c>
      <c r="K124" s="665">
        <v>0</v>
      </c>
      <c r="L124" s="666">
        <v>0.33</v>
      </c>
      <c r="M124" s="663">
        <v>0</v>
      </c>
      <c r="N124" s="666">
        <v>0.5</v>
      </c>
      <c r="O124" s="663">
        <v>0</v>
      </c>
      <c r="P124" s="661">
        <v>0.79049999999999987</v>
      </c>
      <c r="Q124" s="663">
        <v>0</v>
      </c>
      <c r="R124" s="661">
        <v>0.26349999999999996</v>
      </c>
      <c r="S124" s="663">
        <v>0</v>
      </c>
      <c r="T124" s="661">
        <f t="shared" si="3"/>
        <v>1.0539999999999998</v>
      </c>
      <c r="U124" s="669"/>
      <c r="AA124" s="485"/>
      <c r="AD124" s="486"/>
    </row>
    <row r="125" spans="1:30" x14ac:dyDescent="0.2">
      <c r="A125" s="657" t="s">
        <v>230</v>
      </c>
      <c r="B125" s="657" t="s">
        <v>9</v>
      </c>
      <c r="C125" s="657" t="s">
        <v>630</v>
      </c>
      <c r="D125" s="657" t="s">
        <v>235</v>
      </c>
      <c r="E125" s="657" t="s">
        <v>237</v>
      </c>
      <c r="F125" s="660">
        <v>6</v>
      </c>
      <c r="G125" s="661">
        <f t="shared" si="2"/>
        <v>2.7</v>
      </c>
      <c r="H125" s="662">
        <v>0</v>
      </c>
      <c r="I125" s="663">
        <v>0</v>
      </c>
      <c r="J125" s="664">
        <v>0</v>
      </c>
      <c r="K125" s="665">
        <v>0</v>
      </c>
      <c r="L125" s="666">
        <v>0.2</v>
      </c>
      <c r="M125" s="663">
        <v>0</v>
      </c>
      <c r="N125" s="666">
        <v>0.4</v>
      </c>
      <c r="O125" s="663">
        <v>0</v>
      </c>
      <c r="P125" s="661">
        <v>2.5</v>
      </c>
      <c r="Q125" s="663">
        <v>0</v>
      </c>
      <c r="R125" s="661">
        <v>2.5</v>
      </c>
      <c r="S125" s="663">
        <v>0</v>
      </c>
      <c r="T125" s="661">
        <f t="shared" si="3"/>
        <v>5</v>
      </c>
      <c r="U125" s="669"/>
      <c r="AA125" s="485"/>
      <c r="AD125" s="486"/>
    </row>
    <row r="126" spans="1:30" x14ac:dyDescent="0.2">
      <c r="A126" s="657" t="s">
        <v>230</v>
      </c>
      <c r="B126" s="657" t="s">
        <v>75</v>
      </c>
      <c r="C126" s="657" t="s">
        <v>630</v>
      </c>
      <c r="D126" s="657" t="s">
        <v>235</v>
      </c>
      <c r="E126" s="657" t="s">
        <v>237</v>
      </c>
      <c r="F126" s="660">
        <v>6</v>
      </c>
      <c r="G126" s="661">
        <f t="shared" si="2"/>
        <v>2.7</v>
      </c>
      <c r="H126" s="662">
        <v>0</v>
      </c>
      <c r="I126" s="663">
        <v>0</v>
      </c>
      <c r="J126" s="664">
        <v>0</v>
      </c>
      <c r="K126" s="665">
        <v>0</v>
      </c>
      <c r="L126" s="666">
        <v>0.2</v>
      </c>
      <c r="M126" s="663">
        <v>0</v>
      </c>
      <c r="N126" s="666">
        <v>0.4</v>
      </c>
      <c r="O126" s="663">
        <v>0</v>
      </c>
      <c r="P126" s="661">
        <v>2.5</v>
      </c>
      <c r="Q126" s="663">
        <v>0</v>
      </c>
      <c r="R126" s="661">
        <v>2.5</v>
      </c>
      <c r="S126" s="663">
        <v>0</v>
      </c>
      <c r="T126" s="661">
        <f t="shared" si="3"/>
        <v>5</v>
      </c>
      <c r="U126" s="669"/>
      <c r="AA126" s="485"/>
      <c r="AD126" s="486"/>
    </row>
    <row r="127" spans="1:30" x14ac:dyDescent="0.2">
      <c r="A127" s="657" t="s">
        <v>230</v>
      </c>
      <c r="B127" s="657" t="s">
        <v>34</v>
      </c>
      <c r="C127" s="657" t="s">
        <v>630</v>
      </c>
      <c r="D127" s="657" t="s">
        <v>235</v>
      </c>
      <c r="E127" s="657" t="s">
        <v>237</v>
      </c>
      <c r="F127" s="660">
        <v>6</v>
      </c>
      <c r="G127" s="661">
        <f t="shared" si="2"/>
        <v>2.7</v>
      </c>
      <c r="H127" s="662">
        <v>0</v>
      </c>
      <c r="I127" s="663">
        <v>0</v>
      </c>
      <c r="J127" s="664">
        <v>0</v>
      </c>
      <c r="K127" s="665">
        <v>0</v>
      </c>
      <c r="L127" s="666">
        <v>0.2</v>
      </c>
      <c r="M127" s="663">
        <v>0</v>
      </c>
      <c r="N127" s="666">
        <v>0.4</v>
      </c>
      <c r="O127" s="663">
        <v>0</v>
      </c>
      <c r="P127" s="661">
        <v>2.5</v>
      </c>
      <c r="Q127" s="663">
        <v>0</v>
      </c>
      <c r="R127" s="661">
        <v>2.5</v>
      </c>
      <c r="S127" s="663">
        <v>0</v>
      </c>
      <c r="T127" s="661">
        <f t="shared" si="3"/>
        <v>5</v>
      </c>
      <c r="U127" s="668"/>
      <c r="AA127" s="485"/>
      <c r="AD127" s="486"/>
    </row>
    <row r="128" spans="1:30" x14ac:dyDescent="0.2">
      <c r="A128" s="657" t="s">
        <v>230</v>
      </c>
      <c r="B128" s="657" t="s">
        <v>80</v>
      </c>
      <c r="C128" s="657" t="s">
        <v>630</v>
      </c>
      <c r="D128" s="657" t="s">
        <v>235</v>
      </c>
      <c r="E128" s="657" t="s">
        <v>237</v>
      </c>
      <c r="F128" s="660">
        <v>6</v>
      </c>
      <c r="G128" s="661">
        <f t="shared" si="2"/>
        <v>2.7</v>
      </c>
      <c r="H128" s="662">
        <v>0</v>
      </c>
      <c r="I128" s="663">
        <v>0</v>
      </c>
      <c r="J128" s="664">
        <v>0</v>
      </c>
      <c r="K128" s="665">
        <v>0</v>
      </c>
      <c r="L128" s="666">
        <v>0.2</v>
      </c>
      <c r="M128" s="663">
        <v>0</v>
      </c>
      <c r="N128" s="666">
        <v>0.4</v>
      </c>
      <c r="O128" s="663">
        <v>0</v>
      </c>
      <c r="P128" s="661">
        <v>2.5</v>
      </c>
      <c r="Q128" s="663">
        <v>0</v>
      </c>
      <c r="R128" s="661">
        <v>2.5</v>
      </c>
      <c r="S128" s="663">
        <v>0</v>
      </c>
      <c r="T128" s="661">
        <f t="shared" si="3"/>
        <v>5</v>
      </c>
      <c r="U128" s="668"/>
      <c r="AA128" s="485"/>
      <c r="AD128" s="486"/>
    </row>
    <row r="129" spans="1:30" x14ac:dyDescent="0.2">
      <c r="A129" s="657" t="s">
        <v>230</v>
      </c>
      <c r="B129" s="657" t="s">
        <v>3</v>
      </c>
      <c r="C129" s="657" t="s">
        <v>630</v>
      </c>
      <c r="D129" s="657" t="s">
        <v>235</v>
      </c>
      <c r="E129" s="657" t="s">
        <v>237</v>
      </c>
      <c r="F129" s="660">
        <v>6</v>
      </c>
      <c r="G129" s="661">
        <f t="shared" si="2"/>
        <v>2.7</v>
      </c>
      <c r="H129" s="662">
        <v>0</v>
      </c>
      <c r="I129" s="663">
        <v>0</v>
      </c>
      <c r="J129" s="664">
        <v>0</v>
      </c>
      <c r="K129" s="665">
        <v>0</v>
      </c>
      <c r="L129" s="666">
        <v>0.2</v>
      </c>
      <c r="M129" s="663">
        <v>0</v>
      </c>
      <c r="N129" s="666">
        <v>0.4</v>
      </c>
      <c r="O129" s="663">
        <v>0</v>
      </c>
      <c r="P129" s="661">
        <v>2.5</v>
      </c>
      <c r="Q129" s="663">
        <v>0</v>
      </c>
      <c r="R129" s="661">
        <v>2.5</v>
      </c>
      <c r="S129" s="663">
        <v>0</v>
      </c>
      <c r="T129" s="661">
        <f t="shared" si="3"/>
        <v>5</v>
      </c>
      <c r="U129" s="668"/>
      <c r="AA129" s="485"/>
      <c r="AD129" s="486"/>
    </row>
    <row r="130" spans="1:30" x14ac:dyDescent="0.2">
      <c r="A130" s="657" t="s">
        <v>230</v>
      </c>
      <c r="B130" s="657" t="s">
        <v>75</v>
      </c>
      <c r="C130" s="657" t="s">
        <v>629</v>
      </c>
      <c r="D130" s="657" t="s">
        <v>238</v>
      </c>
      <c r="E130" s="657" t="s">
        <v>240</v>
      </c>
      <c r="F130" s="660">
        <v>6</v>
      </c>
      <c r="G130" s="661">
        <f t="shared" si="2"/>
        <v>19.125</v>
      </c>
      <c r="H130" s="662">
        <v>0</v>
      </c>
      <c r="I130" s="663">
        <v>0</v>
      </c>
      <c r="J130" s="664">
        <v>0</v>
      </c>
      <c r="K130" s="665">
        <v>0</v>
      </c>
      <c r="L130" s="666">
        <v>0.75</v>
      </c>
      <c r="M130" s="663">
        <v>0</v>
      </c>
      <c r="N130" s="666">
        <v>2</v>
      </c>
      <c r="O130" s="663">
        <v>0</v>
      </c>
      <c r="P130" s="661">
        <v>7.5</v>
      </c>
      <c r="Q130" s="663">
        <v>0</v>
      </c>
      <c r="R130" s="661">
        <v>2.5</v>
      </c>
      <c r="S130" s="663">
        <v>0</v>
      </c>
      <c r="T130" s="661">
        <f t="shared" si="3"/>
        <v>10</v>
      </c>
      <c r="U130" s="668"/>
      <c r="AA130" s="485"/>
      <c r="AD130" s="486"/>
    </row>
    <row r="131" spans="1:30" x14ac:dyDescent="0.2">
      <c r="A131" s="657" t="s">
        <v>230</v>
      </c>
      <c r="B131" s="657" t="s">
        <v>80</v>
      </c>
      <c r="C131" s="657" t="s">
        <v>629</v>
      </c>
      <c r="D131" s="657" t="s">
        <v>238</v>
      </c>
      <c r="E131" s="657" t="s">
        <v>240</v>
      </c>
      <c r="F131" s="660">
        <v>6</v>
      </c>
      <c r="G131" s="661">
        <f t="shared" si="2"/>
        <v>19.125</v>
      </c>
      <c r="H131" s="662">
        <v>0</v>
      </c>
      <c r="I131" s="663">
        <v>0</v>
      </c>
      <c r="J131" s="664">
        <v>0</v>
      </c>
      <c r="K131" s="665">
        <v>0</v>
      </c>
      <c r="L131" s="666">
        <v>0.75</v>
      </c>
      <c r="M131" s="663">
        <v>0</v>
      </c>
      <c r="N131" s="666">
        <v>2</v>
      </c>
      <c r="O131" s="663">
        <v>0</v>
      </c>
      <c r="P131" s="661">
        <v>7.5</v>
      </c>
      <c r="Q131" s="663">
        <v>0</v>
      </c>
      <c r="R131" s="661">
        <v>2.5</v>
      </c>
      <c r="S131" s="663">
        <v>0</v>
      </c>
      <c r="T131" s="661">
        <f t="shared" si="3"/>
        <v>10</v>
      </c>
      <c r="U131" s="668"/>
      <c r="AA131" s="485"/>
      <c r="AD131" s="486"/>
    </row>
    <row r="132" spans="1:30" x14ac:dyDescent="0.2">
      <c r="A132" s="657" t="s">
        <v>230</v>
      </c>
      <c r="B132" s="657" t="s">
        <v>3</v>
      </c>
      <c r="C132" s="657" t="s">
        <v>629</v>
      </c>
      <c r="D132" s="657" t="s">
        <v>238</v>
      </c>
      <c r="E132" s="657" t="s">
        <v>240</v>
      </c>
      <c r="F132" s="660">
        <v>6</v>
      </c>
      <c r="G132" s="661">
        <f t="shared" si="2"/>
        <v>38.25</v>
      </c>
      <c r="H132" s="662">
        <v>0</v>
      </c>
      <c r="I132" s="663">
        <v>0</v>
      </c>
      <c r="J132" s="664">
        <v>0</v>
      </c>
      <c r="K132" s="665">
        <v>0</v>
      </c>
      <c r="L132" s="666">
        <v>1.5</v>
      </c>
      <c r="M132" s="663">
        <v>0</v>
      </c>
      <c r="N132" s="666">
        <v>4</v>
      </c>
      <c r="O132" s="663">
        <v>0</v>
      </c>
      <c r="P132" s="661">
        <v>7.5</v>
      </c>
      <c r="Q132" s="663">
        <v>0</v>
      </c>
      <c r="R132" s="661">
        <v>2.5</v>
      </c>
      <c r="S132" s="663">
        <v>0</v>
      </c>
      <c r="T132" s="661">
        <f t="shared" si="3"/>
        <v>10</v>
      </c>
      <c r="U132" s="668"/>
      <c r="AA132" s="485"/>
      <c r="AD132" s="486"/>
    </row>
    <row r="133" spans="1:30" x14ac:dyDescent="0.2">
      <c r="A133" s="656" t="s">
        <v>230</v>
      </c>
      <c r="B133" s="657" t="s">
        <v>3</v>
      </c>
      <c r="C133" s="657" t="s">
        <v>623</v>
      </c>
      <c r="D133" s="657" t="s">
        <v>4</v>
      </c>
      <c r="E133" s="657" t="s">
        <v>6</v>
      </c>
      <c r="F133" s="660">
        <v>24</v>
      </c>
      <c r="G133" s="661">
        <f t="shared" si="2"/>
        <v>1.6</v>
      </c>
      <c r="H133" s="662">
        <v>1</v>
      </c>
      <c r="I133" s="663">
        <v>0</v>
      </c>
      <c r="J133" s="664">
        <v>0</v>
      </c>
      <c r="K133" s="665">
        <v>0</v>
      </c>
      <c r="L133" s="666">
        <v>3</v>
      </c>
      <c r="M133" s="663">
        <v>0</v>
      </c>
      <c r="N133" s="666">
        <v>0</v>
      </c>
      <c r="O133" s="663">
        <v>0</v>
      </c>
      <c r="P133" s="661">
        <v>5.5555555555555552E-2</v>
      </c>
      <c r="Q133" s="663">
        <v>0</v>
      </c>
      <c r="R133" s="661">
        <v>0</v>
      </c>
      <c r="S133" s="663">
        <v>0</v>
      </c>
      <c r="T133" s="661">
        <f t="shared" si="3"/>
        <v>5.5555555555555552E-2</v>
      </c>
      <c r="U133" s="668"/>
      <c r="AA133" s="485"/>
      <c r="AD133" s="486"/>
    </row>
    <row r="134" spans="1:30" x14ac:dyDescent="0.2">
      <c r="A134" s="657" t="s">
        <v>230</v>
      </c>
      <c r="B134" s="657" t="s">
        <v>9</v>
      </c>
      <c r="C134" s="657" t="s">
        <v>623</v>
      </c>
      <c r="D134" s="657" t="s">
        <v>23</v>
      </c>
      <c r="E134" s="657" t="s">
        <v>6</v>
      </c>
      <c r="F134" s="660">
        <v>24</v>
      </c>
      <c r="G134" s="661">
        <f t="shared" si="2"/>
        <v>0.8</v>
      </c>
      <c r="H134" s="662">
        <v>0</v>
      </c>
      <c r="I134" s="663">
        <v>0</v>
      </c>
      <c r="J134" s="664">
        <v>0</v>
      </c>
      <c r="K134" s="665">
        <v>0</v>
      </c>
      <c r="L134" s="666">
        <v>2</v>
      </c>
      <c r="M134" s="663">
        <v>0</v>
      </c>
      <c r="N134" s="666">
        <v>0</v>
      </c>
      <c r="O134" s="663">
        <v>0</v>
      </c>
      <c r="P134" s="661">
        <v>5.5555555555555552E-2</v>
      </c>
      <c r="Q134" s="663">
        <v>0</v>
      </c>
      <c r="R134" s="661">
        <v>0</v>
      </c>
      <c r="S134" s="663">
        <v>0</v>
      </c>
      <c r="T134" s="661">
        <f t="shared" si="3"/>
        <v>5.5555555555555552E-2</v>
      </c>
      <c r="U134" s="668"/>
      <c r="AA134" s="485"/>
      <c r="AD134" s="486"/>
    </row>
    <row r="135" spans="1:30" x14ac:dyDescent="0.2">
      <c r="A135" s="657" t="s">
        <v>230</v>
      </c>
      <c r="B135" s="657" t="s">
        <v>9</v>
      </c>
      <c r="C135" s="657" t="s">
        <v>629</v>
      </c>
      <c r="D135" s="671" t="s">
        <v>553</v>
      </c>
      <c r="E135" s="657" t="s">
        <v>538</v>
      </c>
      <c r="F135" s="660">
        <v>6</v>
      </c>
      <c r="G135" s="661">
        <f t="shared" si="2"/>
        <v>58.5</v>
      </c>
      <c r="H135" s="662">
        <v>2</v>
      </c>
      <c r="I135" s="663">
        <v>0</v>
      </c>
      <c r="J135" s="664">
        <v>7</v>
      </c>
      <c r="K135" s="665">
        <v>0</v>
      </c>
      <c r="L135" s="666">
        <v>0</v>
      </c>
      <c r="M135" s="663">
        <v>0</v>
      </c>
      <c r="N135" s="666">
        <v>0</v>
      </c>
      <c r="O135" s="663">
        <v>0</v>
      </c>
      <c r="P135" s="661">
        <v>7.5</v>
      </c>
      <c r="Q135" s="663">
        <v>0</v>
      </c>
      <c r="R135" s="661">
        <v>2.5</v>
      </c>
      <c r="S135" s="663">
        <v>0</v>
      </c>
      <c r="T135" s="661">
        <f t="shared" si="3"/>
        <v>10</v>
      </c>
      <c r="U135" s="668"/>
      <c r="AA135" s="485"/>
      <c r="AD135" s="486"/>
    </row>
    <row r="136" spans="1:30" x14ac:dyDescent="0.2">
      <c r="A136" s="657" t="s">
        <v>230</v>
      </c>
      <c r="B136" s="657" t="s">
        <v>75</v>
      </c>
      <c r="C136" s="657" t="s">
        <v>629</v>
      </c>
      <c r="D136" s="657" t="s">
        <v>241</v>
      </c>
      <c r="E136" s="657" t="s">
        <v>243</v>
      </c>
      <c r="F136" s="660">
        <v>6</v>
      </c>
      <c r="G136" s="661">
        <f t="shared" si="2"/>
        <v>18</v>
      </c>
      <c r="H136" s="662">
        <v>1</v>
      </c>
      <c r="I136" s="663">
        <v>0</v>
      </c>
      <c r="J136" s="664">
        <v>1</v>
      </c>
      <c r="K136" s="665">
        <v>0</v>
      </c>
      <c r="L136" s="666">
        <v>0</v>
      </c>
      <c r="M136" s="663">
        <v>0</v>
      </c>
      <c r="N136" s="666">
        <v>0</v>
      </c>
      <c r="O136" s="663">
        <v>0</v>
      </c>
      <c r="P136" s="661">
        <v>5</v>
      </c>
      <c r="Q136" s="663">
        <v>0</v>
      </c>
      <c r="R136" s="661">
        <v>5</v>
      </c>
      <c r="S136" s="663">
        <v>0</v>
      </c>
      <c r="T136" s="661">
        <f t="shared" si="3"/>
        <v>10</v>
      </c>
      <c r="U136" s="668"/>
      <c r="AA136" s="485"/>
      <c r="AD136" s="486"/>
    </row>
    <row r="137" spans="1:30" x14ac:dyDescent="0.2">
      <c r="A137" s="657" t="s">
        <v>230</v>
      </c>
      <c r="B137" s="657" t="s">
        <v>75</v>
      </c>
      <c r="C137" s="657" t="s">
        <v>623</v>
      </c>
      <c r="D137" s="657" t="s">
        <v>207</v>
      </c>
      <c r="E137" s="657" t="s">
        <v>6</v>
      </c>
      <c r="F137" s="660">
        <v>24</v>
      </c>
      <c r="G137" s="661">
        <f t="shared" si="2"/>
        <v>2.4000000000000004</v>
      </c>
      <c r="H137" s="662">
        <v>3</v>
      </c>
      <c r="I137" s="663">
        <v>0</v>
      </c>
      <c r="J137" s="664">
        <v>0</v>
      </c>
      <c r="K137" s="665">
        <v>0</v>
      </c>
      <c r="L137" s="666">
        <v>3</v>
      </c>
      <c r="M137" s="663">
        <v>0</v>
      </c>
      <c r="N137" s="666">
        <v>0</v>
      </c>
      <c r="O137" s="663">
        <v>0</v>
      </c>
      <c r="P137" s="661">
        <v>5.5555555555555552E-2</v>
      </c>
      <c r="Q137" s="663">
        <v>0</v>
      </c>
      <c r="R137" s="661">
        <v>0</v>
      </c>
      <c r="S137" s="663">
        <v>0</v>
      </c>
      <c r="T137" s="661">
        <f t="shared" si="3"/>
        <v>5.5555555555555552E-2</v>
      </c>
      <c r="U137" s="668"/>
      <c r="AA137" s="485"/>
      <c r="AD137" s="486"/>
    </row>
    <row r="138" spans="1:30" x14ac:dyDescent="0.2">
      <c r="A138" s="657" t="s">
        <v>230</v>
      </c>
      <c r="B138" s="657" t="s">
        <v>80</v>
      </c>
      <c r="C138" s="657" t="s">
        <v>629</v>
      </c>
      <c r="D138" s="657" t="s">
        <v>244</v>
      </c>
      <c r="E138" s="657" t="s">
        <v>246</v>
      </c>
      <c r="F138" s="660">
        <v>6</v>
      </c>
      <c r="G138" s="661">
        <f t="shared" si="2"/>
        <v>27</v>
      </c>
      <c r="H138" s="662">
        <v>0</v>
      </c>
      <c r="I138" s="663">
        <v>0</v>
      </c>
      <c r="J138" s="664">
        <v>0</v>
      </c>
      <c r="K138" s="665">
        <v>0</v>
      </c>
      <c r="L138" s="666">
        <v>1</v>
      </c>
      <c r="M138" s="663">
        <v>0</v>
      </c>
      <c r="N138" s="666">
        <v>2</v>
      </c>
      <c r="O138" s="663">
        <v>0</v>
      </c>
      <c r="P138" s="661">
        <v>5</v>
      </c>
      <c r="Q138" s="663">
        <v>0</v>
      </c>
      <c r="R138" s="661">
        <v>5</v>
      </c>
      <c r="S138" s="663">
        <v>0</v>
      </c>
      <c r="T138" s="661">
        <f t="shared" si="3"/>
        <v>10</v>
      </c>
      <c r="U138" s="668"/>
      <c r="AA138" s="485"/>
      <c r="AD138" s="486"/>
    </row>
    <row r="139" spans="1:30" x14ac:dyDescent="0.2">
      <c r="A139" s="657" t="s">
        <v>230</v>
      </c>
      <c r="B139" s="657" t="s">
        <v>80</v>
      </c>
      <c r="C139" s="657" t="s">
        <v>629</v>
      </c>
      <c r="D139" s="657" t="s">
        <v>247</v>
      </c>
      <c r="E139" s="657" t="s">
        <v>249</v>
      </c>
      <c r="F139" s="660">
        <v>6</v>
      </c>
      <c r="G139" s="661">
        <f t="shared" si="2"/>
        <v>27</v>
      </c>
      <c r="H139" s="662">
        <v>1</v>
      </c>
      <c r="I139" s="663">
        <v>0</v>
      </c>
      <c r="J139" s="664">
        <v>3</v>
      </c>
      <c r="K139" s="665">
        <v>0</v>
      </c>
      <c r="L139" s="666">
        <v>0</v>
      </c>
      <c r="M139" s="663">
        <v>0</v>
      </c>
      <c r="N139" s="666">
        <v>0</v>
      </c>
      <c r="O139" s="663">
        <v>0</v>
      </c>
      <c r="P139" s="661">
        <v>7.5</v>
      </c>
      <c r="Q139" s="663">
        <v>0</v>
      </c>
      <c r="R139" s="661">
        <v>2.5</v>
      </c>
      <c r="S139" s="663">
        <v>0</v>
      </c>
      <c r="T139" s="661">
        <f t="shared" si="3"/>
        <v>10</v>
      </c>
      <c r="U139" s="669"/>
      <c r="AA139" s="485"/>
      <c r="AD139" s="486"/>
    </row>
    <row r="140" spans="1:30" x14ac:dyDescent="0.2">
      <c r="A140" s="657" t="s">
        <v>230</v>
      </c>
      <c r="B140" s="657" t="s">
        <v>80</v>
      </c>
      <c r="C140" s="657" t="s">
        <v>629</v>
      </c>
      <c r="D140" s="657" t="s">
        <v>250</v>
      </c>
      <c r="E140" s="657" t="s">
        <v>243</v>
      </c>
      <c r="F140" s="660">
        <v>6</v>
      </c>
      <c r="G140" s="661">
        <f t="shared" si="2"/>
        <v>36</v>
      </c>
      <c r="H140" s="662">
        <v>0</v>
      </c>
      <c r="I140" s="663">
        <v>0</v>
      </c>
      <c r="J140" s="664">
        <v>0</v>
      </c>
      <c r="K140" s="665">
        <v>0</v>
      </c>
      <c r="L140" s="666">
        <v>1</v>
      </c>
      <c r="M140" s="663">
        <v>0</v>
      </c>
      <c r="N140" s="666">
        <v>3</v>
      </c>
      <c r="O140" s="663">
        <v>0</v>
      </c>
      <c r="P140" s="661">
        <v>5</v>
      </c>
      <c r="Q140" s="663">
        <v>0</v>
      </c>
      <c r="R140" s="661">
        <v>5</v>
      </c>
      <c r="S140" s="663">
        <v>0</v>
      </c>
      <c r="T140" s="661">
        <f t="shared" si="3"/>
        <v>10</v>
      </c>
      <c r="U140" s="669"/>
      <c r="AA140" s="485"/>
      <c r="AD140" s="486"/>
    </row>
    <row r="141" spans="1:30" x14ac:dyDescent="0.2">
      <c r="A141" s="657" t="s">
        <v>230</v>
      </c>
      <c r="B141" s="657" t="s">
        <v>80</v>
      </c>
      <c r="C141" s="657" t="s">
        <v>629</v>
      </c>
      <c r="D141" s="657" t="s">
        <v>251</v>
      </c>
      <c r="E141" s="657" t="s">
        <v>253</v>
      </c>
      <c r="F141" s="660">
        <v>6</v>
      </c>
      <c r="G141" s="661">
        <f t="shared" si="2"/>
        <v>36</v>
      </c>
      <c r="H141" s="662">
        <v>1</v>
      </c>
      <c r="I141" s="663">
        <v>0</v>
      </c>
      <c r="J141" s="664">
        <v>3</v>
      </c>
      <c r="K141" s="665">
        <v>0</v>
      </c>
      <c r="L141" s="666">
        <v>0</v>
      </c>
      <c r="M141" s="663">
        <v>0</v>
      </c>
      <c r="N141" s="666">
        <v>0</v>
      </c>
      <c r="O141" s="663">
        <v>0</v>
      </c>
      <c r="P141" s="661">
        <v>5</v>
      </c>
      <c r="Q141" s="663">
        <v>0</v>
      </c>
      <c r="R141" s="661">
        <v>5</v>
      </c>
      <c r="S141" s="663">
        <v>0</v>
      </c>
      <c r="T141" s="661">
        <f t="shared" si="3"/>
        <v>10</v>
      </c>
      <c r="U141" s="668"/>
      <c r="AA141" s="485"/>
      <c r="AD141" s="486"/>
    </row>
    <row r="142" spans="1:30" x14ac:dyDescent="0.2">
      <c r="A142" s="657" t="s">
        <v>230</v>
      </c>
      <c r="B142" s="657" t="s">
        <v>80</v>
      </c>
      <c r="C142" s="657" t="s">
        <v>629</v>
      </c>
      <c r="D142" s="657" t="s">
        <v>254</v>
      </c>
      <c r="E142" s="657" t="s">
        <v>255</v>
      </c>
      <c r="F142" s="660">
        <v>6</v>
      </c>
      <c r="G142" s="661">
        <f t="shared" si="2"/>
        <v>36</v>
      </c>
      <c r="H142" s="662">
        <v>0</v>
      </c>
      <c r="I142" s="663">
        <v>0</v>
      </c>
      <c r="J142" s="664">
        <v>0</v>
      </c>
      <c r="K142" s="665">
        <v>0</v>
      </c>
      <c r="L142" s="666">
        <v>1</v>
      </c>
      <c r="M142" s="663">
        <v>0</v>
      </c>
      <c r="N142" s="666">
        <v>3</v>
      </c>
      <c r="O142" s="663">
        <v>0</v>
      </c>
      <c r="P142" s="661">
        <v>5</v>
      </c>
      <c r="Q142" s="663">
        <v>0</v>
      </c>
      <c r="R142" s="661">
        <v>5</v>
      </c>
      <c r="S142" s="663">
        <v>0</v>
      </c>
      <c r="T142" s="661">
        <f t="shared" si="3"/>
        <v>10</v>
      </c>
      <c r="U142" s="668"/>
      <c r="AA142" s="485"/>
      <c r="AD142" s="486"/>
    </row>
    <row r="143" spans="1:30" x14ac:dyDescent="0.2">
      <c r="A143" s="657" t="s">
        <v>230</v>
      </c>
      <c r="B143" s="657" t="s">
        <v>80</v>
      </c>
      <c r="C143" s="657" t="s">
        <v>623</v>
      </c>
      <c r="D143" s="657" t="s">
        <v>138</v>
      </c>
      <c r="E143" s="657" t="s">
        <v>6</v>
      </c>
      <c r="F143" s="660">
        <v>24</v>
      </c>
      <c r="G143" s="661">
        <f t="shared" si="2"/>
        <v>2.4000000000000004</v>
      </c>
      <c r="H143" s="662">
        <v>4</v>
      </c>
      <c r="I143" s="663">
        <v>0</v>
      </c>
      <c r="J143" s="664">
        <v>0</v>
      </c>
      <c r="K143" s="665">
        <v>0</v>
      </c>
      <c r="L143" s="666">
        <v>2</v>
      </c>
      <c r="M143" s="663">
        <v>0</v>
      </c>
      <c r="N143" s="666">
        <v>0</v>
      </c>
      <c r="O143" s="663">
        <v>0</v>
      </c>
      <c r="P143" s="661">
        <v>5.5555555555555552E-2</v>
      </c>
      <c r="Q143" s="663">
        <v>0</v>
      </c>
      <c r="R143" s="661">
        <v>0</v>
      </c>
      <c r="S143" s="663">
        <v>0</v>
      </c>
      <c r="T143" s="661">
        <f t="shared" si="3"/>
        <v>5.5555555555555552E-2</v>
      </c>
      <c r="U143" s="668"/>
      <c r="AA143" s="485"/>
      <c r="AD143" s="486"/>
    </row>
    <row r="144" spans="1:30" x14ac:dyDescent="0.2">
      <c r="A144" s="657" t="s">
        <v>230</v>
      </c>
      <c r="B144" s="657" t="s">
        <v>9</v>
      </c>
      <c r="C144" s="657" t="s">
        <v>630</v>
      </c>
      <c r="D144" s="657" t="s">
        <v>105</v>
      </c>
      <c r="E144" s="657" t="s">
        <v>107</v>
      </c>
      <c r="F144" s="660">
        <v>6</v>
      </c>
      <c r="G144" s="661">
        <f t="shared" ref="G144:G207" si="4">((((H144+L144)*P144)+((I144+M144)*Q144)+((J144+N144)*R144)+((K144+O144)*S144))*F144)/10*3</f>
        <v>9</v>
      </c>
      <c r="H144" s="662">
        <v>0.5</v>
      </c>
      <c r="I144" s="663">
        <v>0</v>
      </c>
      <c r="J144" s="664">
        <v>0.5</v>
      </c>
      <c r="K144" s="665">
        <v>0</v>
      </c>
      <c r="L144" s="666">
        <v>0</v>
      </c>
      <c r="M144" s="663">
        <v>0</v>
      </c>
      <c r="N144" s="666">
        <v>0</v>
      </c>
      <c r="O144" s="663">
        <v>0</v>
      </c>
      <c r="P144" s="661">
        <v>5</v>
      </c>
      <c r="Q144" s="663">
        <v>0</v>
      </c>
      <c r="R144" s="661">
        <v>5</v>
      </c>
      <c r="S144" s="663">
        <v>0</v>
      </c>
      <c r="T144" s="661">
        <f t="shared" ref="T144:T207" si="5">SUM(P144:S144)</f>
        <v>10</v>
      </c>
      <c r="U144" s="668"/>
      <c r="AA144" s="485"/>
      <c r="AD144" s="486"/>
    </row>
    <row r="145" spans="1:30" x14ac:dyDescent="0.2">
      <c r="A145" s="657" t="s">
        <v>230</v>
      </c>
      <c r="B145" s="657" t="s">
        <v>3</v>
      </c>
      <c r="C145" s="657" t="s">
        <v>630</v>
      </c>
      <c r="D145" s="657" t="s">
        <v>105</v>
      </c>
      <c r="E145" s="657" t="s">
        <v>107</v>
      </c>
      <c r="F145" s="660">
        <v>6</v>
      </c>
      <c r="G145" s="661">
        <f t="shared" si="4"/>
        <v>9</v>
      </c>
      <c r="H145" s="662">
        <v>0.5</v>
      </c>
      <c r="I145" s="663">
        <v>0</v>
      </c>
      <c r="J145" s="664">
        <v>0.5</v>
      </c>
      <c r="K145" s="665">
        <v>0</v>
      </c>
      <c r="L145" s="666">
        <v>0</v>
      </c>
      <c r="M145" s="663">
        <v>0</v>
      </c>
      <c r="N145" s="666">
        <v>0</v>
      </c>
      <c r="O145" s="663">
        <v>0</v>
      </c>
      <c r="P145" s="661">
        <v>5</v>
      </c>
      <c r="Q145" s="663">
        <v>0</v>
      </c>
      <c r="R145" s="661">
        <v>5</v>
      </c>
      <c r="S145" s="663">
        <v>0</v>
      </c>
      <c r="T145" s="661">
        <f t="shared" si="5"/>
        <v>10</v>
      </c>
      <c r="U145" s="668"/>
      <c r="AA145" s="485"/>
      <c r="AD145" s="486"/>
    </row>
    <row r="146" spans="1:30" x14ac:dyDescent="0.2">
      <c r="A146" s="657" t="s">
        <v>230</v>
      </c>
      <c r="B146" s="657" t="s">
        <v>9</v>
      </c>
      <c r="C146" s="657" t="s">
        <v>630</v>
      </c>
      <c r="D146" s="657" t="s">
        <v>108</v>
      </c>
      <c r="E146" s="657" t="s">
        <v>110</v>
      </c>
      <c r="F146" s="660">
        <v>6</v>
      </c>
      <c r="G146" s="661">
        <f t="shared" si="4"/>
        <v>9</v>
      </c>
      <c r="H146" s="662">
        <v>0.5</v>
      </c>
      <c r="I146" s="663">
        <v>0</v>
      </c>
      <c r="J146" s="664">
        <v>0.5</v>
      </c>
      <c r="K146" s="665">
        <v>0</v>
      </c>
      <c r="L146" s="666">
        <v>0</v>
      </c>
      <c r="M146" s="663">
        <v>0</v>
      </c>
      <c r="N146" s="666">
        <v>0</v>
      </c>
      <c r="O146" s="663">
        <v>0</v>
      </c>
      <c r="P146" s="661">
        <v>7.5</v>
      </c>
      <c r="Q146" s="663">
        <v>0</v>
      </c>
      <c r="R146" s="661">
        <v>2.5</v>
      </c>
      <c r="S146" s="663">
        <v>0</v>
      </c>
      <c r="T146" s="661">
        <f t="shared" si="5"/>
        <v>10</v>
      </c>
      <c r="U146" s="668"/>
      <c r="AA146" s="485"/>
      <c r="AD146" s="486"/>
    </row>
    <row r="147" spans="1:30" x14ac:dyDescent="0.2">
      <c r="A147" s="657" t="s">
        <v>230</v>
      </c>
      <c r="B147" s="657" t="s">
        <v>3</v>
      </c>
      <c r="C147" s="657" t="s">
        <v>630</v>
      </c>
      <c r="D147" s="657" t="s">
        <v>108</v>
      </c>
      <c r="E147" s="657" t="s">
        <v>110</v>
      </c>
      <c r="F147" s="660">
        <v>6</v>
      </c>
      <c r="G147" s="661">
        <f t="shared" si="4"/>
        <v>9</v>
      </c>
      <c r="H147" s="662">
        <v>0.5</v>
      </c>
      <c r="I147" s="663">
        <v>0</v>
      </c>
      <c r="J147" s="664">
        <v>0.5</v>
      </c>
      <c r="K147" s="665">
        <v>0</v>
      </c>
      <c r="L147" s="666">
        <v>0</v>
      </c>
      <c r="M147" s="663">
        <v>0</v>
      </c>
      <c r="N147" s="666">
        <v>0</v>
      </c>
      <c r="O147" s="663">
        <v>0</v>
      </c>
      <c r="P147" s="661">
        <v>7.5</v>
      </c>
      <c r="Q147" s="663">
        <v>0</v>
      </c>
      <c r="R147" s="661">
        <v>2.5</v>
      </c>
      <c r="S147" s="663">
        <v>0</v>
      </c>
      <c r="T147" s="661">
        <f t="shared" si="5"/>
        <v>10</v>
      </c>
      <c r="U147" s="668"/>
      <c r="AA147" s="485"/>
      <c r="AD147" s="486"/>
    </row>
    <row r="148" spans="1:30" x14ac:dyDescent="0.2">
      <c r="A148" s="657" t="s">
        <v>230</v>
      </c>
      <c r="B148" s="657" t="s">
        <v>80</v>
      </c>
      <c r="C148" s="657" t="s">
        <v>630</v>
      </c>
      <c r="D148" s="657" t="s">
        <v>256</v>
      </c>
      <c r="E148" s="657" t="s">
        <v>258</v>
      </c>
      <c r="F148" s="660">
        <v>6</v>
      </c>
      <c r="G148" s="661">
        <f t="shared" si="4"/>
        <v>18</v>
      </c>
      <c r="H148" s="662">
        <v>1</v>
      </c>
      <c r="I148" s="663">
        <v>0</v>
      </c>
      <c r="J148" s="664">
        <v>1</v>
      </c>
      <c r="K148" s="665">
        <v>0</v>
      </c>
      <c r="L148" s="666">
        <v>0</v>
      </c>
      <c r="M148" s="663">
        <v>0</v>
      </c>
      <c r="N148" s="666">
        <v>0</v>
      </c>
      <c r="O148" s="663">
        <v>0</v>
      </c>
      <c r="P148" s="661">
        <v>5</v>
      </c>
      <c r="Q148" s="663">
        <v>0</v>
      </c>
      <c r="R148" s="661">
        <v>5</v>
      </c>
      <c r="S148" s="663">
        <v>0</v>
      </c>
      <c r="T148" s="661">
        <f t="shared" si="5"/>
        <v>10</v>
      </c>
      <c r="U148" s="668"/>
      <c r="AA148" s="485"/>
      <c r="AD148" s="486"/>
    </row>
    <row r="149" spans="1:30" x14ac:dyDescent="0.2">
      <c r="A149" s="657" t="s">
        <v>230</v>
      </c>
      <c r="B149" s="657" t="s">
        <v>80</v>
      </c>
      <c r="C149" s="657" t="s">
        <v>630</v>
      </c>
      <c r="D149" s="657" t="s">
        <v>259</v>
      </c>
      <c r="E149" s="657" t="s">
        <v>261</v>
      </c>
      <c r="F149" s="660">
        <v>6</v>
      </c>
      <c r="G149" s="661">
        <f t="shared" si="4"/>
        <v>18</v>
      </c>
      <c r="H149" s="662">
        <v>1</v>
      </c>
      <c r="I149" s="663">
        <v>0</v>
      </c>
      <c r="J149" s="664">
        <v>1</v>
      </c>
      <c r="K149" s="665">
        <v>0</v>
      </c>
      <c r="L149" s="666">
        <v>0</v>
      </c>
      <c r="M149" s="663">
        <v>0</v>
      </c>
      <c r="N149" s="666">
        <v>0</v>
      </c>
      <c r="O149" s="663">
        <v>0</v>
      </c>
      <c r="P149" s="661">
        <v>5</v>
      </c>
      <c r="Q149" s="663">
        <v>0</v>
      </c>
      <c r="R149" s="661">
        <v>5</v>
      </c>
      <c r="S149" s="663">
        <v>0</v>
      </c>
      <c r="T149" s="661">
        <f t="shared" si="5"/>
        <v>10</v>
      </c>
      <c r="U149" s="669"/>
      <c r="AA149" s="485"/>
      <c r="AD149" s="486"/>
    </row>
    <row r="150" spans="1:30" x14ac:dyDescent="0.2">
      <c r="A150" s="657" t="s">
        <v>230</v>
      </c>
      <c r="B150" s="657" t="s">
        <v>70</v>
      </c>
      <c r="C150" s="657" t="s">
        <v>629</v>
      </c>
      <c r="D150" s="657" t="s">
        <v>262</v>
      </c>
      <c r="E150" s="657" t="s">
        <v>264</v>
      </c>
      <c r="F150" s="660">
        <v>5</v>
      </c>
      <c r="G150" s="661">
        <f t="shared" si="4"/>
        <v>20.25</v>
      </c>
      <c r="H150" s="662">
        <v>1</v>
      </c>
      <c r="I150" s="663">
        <v>0</v>
      </c>
      <c r="J150" s="664">
        <v>2</v>
      </c>
      <c r="K150" s="665">
        <v>0</v>
      </c>
      <c r="L150" s="666">
        <v>0</v>
      </c>
      <c r="M150" s="663">
        <v>0</v>
      </c>
      <c r="N150" s="666">
        <v>0</v>
      </c>
      <c r="O150" s="663">
        <v>0</v>
      </c>
      <c r="P150" s="661">
        <v>4.5</v>
      </c>
      <c r="Q150" s="663">
        <v>0</v>
      </c>
      <c r="R150" s="661">
        <v>4.5</v>
      </c>
      <c r="S150" s="663">
        <v>0</v>
      </c>
      <c r="T150" s="661">
        <f t="shared" si="5"/>
        <v>9</v>
      </c>
      <c r="U150" s="668"/>
      <c r="AA150" s="485"/>
      <c r="AD150" s="486"/>
    </row>
    <row r="151" spans="1:30" x14ac:dyDescent="0.2">
      <c r="A151" s="657" t="s">
        <v>230</v>
      </c>
      <c r="B151" s="657" t="s">
        <v>70</v>
      </c>
      <c r="C151" s="657" t="s">
        <v>629</v>
      </c>
      <c r="D151" s="657" t="s">
        <v>265</v>
      </c>
      <c r="E151" s="657" t="s">
        <v>267</v>
      </c>
      <c r="F151" s="660">
        <v>5</v>
      </c>
      <c r="G151" s="661">
        <f t="shared" si="4"/>
        <v>20.25</v>
      </c>
      <c r="H151" s="662">
        <v>0</v>
      </c>
      <c r="I151" s="663">
        <v>0</v>
      </c>
      <c r="J151" s="664">
        <v>0</v>
      </c>
      <c r="K151" s="665">
        <v>0</v>
      </c>
      <c r="L151" s="666">
        <v>1</v>
      </c>
      <c r="M151" s="663">
        <v>0</v>
      </c>
      <c r="N151" s="666">
        <v>2</v>
      </c>
      <c r="O151" s="663">
        <v>0</v>
      </c>
      <c r="P151" s="661">
        <v>4.5</v>
      </c>
      <c r="Q151" s="663">
        <v>0</v>
      </c>
      <c r="R151" s="661">
        <v>4.5</v>
      </c>
      <c r="S151" s="663">
        <v>0</v>
      </c>
      <c r="T151" s="661">
        <f t="shared" si="5"/>
        <v>9</v>
      </c>
      <c r="U151" s="668"/>
      <c r="AA151" s="485"/>
      <c r="AD151" s="486"/>
    </row>
    <row r="152" spans="1:30" x14ac:dyDescent="0.2">
      <c r="A152" s="657" t="s">
        <v>230</v>
      </c>
      <c r="B152" s="657" t="s">
        <v>70</v>
      </c>
      <c r="C152" s="657" t="s">
        <v>629</v>
      </c>
      <c r="D152" s="657" t="s">
        <v>268</v>
      </c>
      <c r="E152" s="657" t="s">
        <v>269</v>
      </c>
      <c r="F152" s="660">
        <v>5</v>
      </c>
      <c r="G152" s="661">
        <f t="shared" si="4"/>
        <v>20.25</v>
      </c>
      <c r="H152" s="662">
        <v>0</v>
      </c>
      <c r="I152" s="663">
        <v>0</v>
      </c>
      <c r="J152" s="664">
        <v>0</v>
      </c>
      <c r="K152" s="665">
        <v>0</v>
      </c>
      <c r="L152" s="666">
        <v>1</v>
      </c>
      <c r="M152" s="663">
        <v>0</v>
      </c>
      <c r="N152" s="666">
        <v>2</v>
      </c>
      <c r="O152" s="663">
        <v>0</v>
      </c>
      <c r="P152" s="661">
        <v>4.5</v>
      </c>
      <c r="Q152" s="663">
        <v>0</v>
      </c>
      <c r="R152" s="661">
        <v>4.5</v>
      </c>
      <c r="S152" s="663">
        <v>0</v>
      </c>
      <c r="T152" s="661">
        <f t="shared" si="5"/>
        <v>9</v>
      </c>
      <c r="U152" s="668"/>
      <c r="AA152" s="485"/>
      <c r="AD152" s="486"/>
    </row>
    <row r="153" spans="1:30" x14ac:dyDescent="0.2">
      <c r="A153" s="657" t="s">
        <v>230</v>
      </c>
      <c r="B153" s="657" t="s">
        <v>70</v>
      </c>
      <c r="C153" s="657" t="s">
        <v>629</v>
      </c>
      <c r="D153" s="657" t="s">
        <v>155</v>
      </c>
      <c r="E153" s="657" t="s">
        <v>157</v>
      </c>
      <c r="F153" s="660">
        <v>5</v>
      </c>
      <c r="G153" s="661">
        <f t="shared" si="4"/>
        <v>11.25</v>
      </c>
      <c r="H153" s="662">
        <v>0</v>
      </c>
      <c r="I153" s="663">
        <v>0</v>
      </c>
      <c r="J153" s="664">
        <v>0</v>
      </c>
      <c r="K153" s="665">
        <v>0</v>
      </c>
      <c r="L153" s="666">
        <v>1</v>
      </c>
      <c r="M153" s="663">
        <v>0</v>
      </c>
      <c r="N153" s="666">
        <v>2</v>
      </c>
      <c r="O153" s="663">
        <v>0</v>
      </c>
      <c r="P153" s="661">
        <v>1.5</v>
      </c>
      <c r="Q153" s="663">
        <v>0</v>
      </c>
      <c r="R153" s="661">
        <v>3</v>
      </c>
      <c r="S153" s="663">
        <v>0</v>
      </c>
      <c r="T153" s="661">
        <f t="shared" si="5"/>
        <v>4.5</v>
      </c>
      <c r="U153" s="668"/>
      <c r="AA153" s="485"/>
      <c r="AD153" s="486"/>
    </row>
    <row r="154" spans="1:30" x14ac:dyDescent="0.2">
      <c r="A154" s="657" t="s">
        <v>230</v>
      </c>
      <c r="B154" s="657" t="s">
        <v>70</v>
      </c>
      <c r="C154" s="657" t="s">
        <v>629</v>
      </c>
      <c r="D154" s="657" t="s">
        <v>227</v>
      </c>
      <c r="E154" s="657" t="s">
        <v>229</v>
      </c>
      <c r="F154" s="660">
        <v>5</v>
      </c>
      <c r="G154" s="661">
        <f t="shared" si="4"/>
        <v>9</v>
      </c>
      <c r="H154" s="662">
        <v>0</v>
      </c>
      <c r="I154" s="663">
        <v>0</v>
      </c>
      <c r="J154" s="664">
        <v>0</v>
      </c>
      <c r="K154" s="665">
        <v>0</v>
      </c>
      <c r="L154" s="666">
        <v>1</v>
      </c>
      <c r="M154" s="663">
        <v>0</v>
      </c>
      <c r="N154" s="666">
        <v>2</v>
      </c>
      <c r="O154" s="663">
        <v>0</v>
      </c>
      <c r="P154" s="661">
        <v>3</v>
      </c>
      <c r="Q154" s="663">
        <v>0</v>
      </c>
      <c r="R154" s="661">
        <v>1.5</v>
      </c>
      <c r="S154" s="663">
        <v>0</v>
      </c>
      <c r="T154" s="661">
        <f t="shared" si="5"/>
        <v>4.5</v>
      </c>
      <c r="U154" s="668"/>
      <c r="AA154" s="485"/>
      <c r="AD154" s="486"/>
    </row>
    <row r="155" spans="1:30" x14ac:dyDescent="0.2">
      <c r="A155" s="657" t="s">
        <v>230</v>
      </c>
      <c r="B155" s="657" t="s">
        <v>70</v>
      </c>
      <c r="C155" s="657" t="s">
        <v>624</v>
      </c>
      <c r="D155" s="657" t="s">
        <v>158</v>
      </c>
      <c r="E155" s="657" t="s">
        <v>160</v>
      </c>
      <c r="F155" s="660">
        <v>15</v>
      </c>
      <c r="G155" s="661">
        <f t="shared" si="4"/>
        <v>2</v>
      </c>
      <c r="H155" s="662">
        <v>3</v>
      </c>
      <c r="I155" s="663">
        <v>0</v>
      </c>
      <c r="J155" s="664">
        <v>0</v>
      </c>
      <c r="K155" s="665">
        <v>0</v>
      </c>
      <c r="L155" s="666">
        <v>2</v>
      </c>
      <c r="M155" s="663">
        <v>0</v>
      </c>
      <c r="N155" s="666">
        <v>0</v>
      </c>
      <c r="O155" s="663">
        <v>0</v>
      </c>
      <c r="P155" s="661">
        <v>8.8888888888888878E-2</v>
      </c>
      <c r="Q155" s="663">
        <v>0</v>
      </c>
      <c r="R155" s="661">
        <v>0</v>
      </c>
      <c r="S155" s="663">
        <v>0</v>
      </c>
      <c r="T155" s="661">
        <f t="shared" si="5"/>
        <v>8.8888888888888878E-2</v>
      </c>
      <c r="U155" s="668"/>
      <c r="AA155" s="485"/>
      <c r="AD155" s="486"/>
    </row>
    <row r="156" spans="1:30" x14ac:dyDescent="0.2">
      <c r="A156" s="657" t="s">
        <v>230</v>
      </c>
      <c r="B156" s="657" t="s">
        <v>70</v>
      </c>
      <c r="C156" s="657" t="s">
        <v>630</v>
      </c>
      <c r="D156" s="657" t="s">
        <v>270</v>
      </c>
      <c r="E156" s="657" t="s">
        <v>272</v>
      </c>
      <c r="F156" s="660">
        <v>5</v>
      </c>
      <c r="G156" s="661">
        <f t="shared" si="4"/>
        <v>18</v>
      </c>
      <c r="H156" s="662">
        <v>1</v>
      </c>
      <c r="I156" s="663">
        <v>0</v>
      </c>
      <c r="J156" s="664">
        <v>1</v>
      </c>
      <c r="K156" s="665">
        <v>0</v>
      </c>
      <c r="L156" s="666">
        <v>0</v>
      </c>
      <c r="M156" s="663">
        <v>0</v>
      </c>
      <c r="N156" s="666">
        <v>0</v>
      </c>
      <c r="O156" s="663">
        <v>0</v>
      </c>
      <c r="P156" s="661">
        <v>9</v>
      </c>
      <c r="Q156" s="663">
        <v>0</v>
      </c>
      <c r="R156" s="661">
        <v>3</v>
      </c>
      <c r="S156" s="663">
        <v>0</v>
      </c>
      <c r="T156" s="661">
        <f t="shared" si="5"/>
        <v>12</v>
      </c>
      <c r="U156" s="668"/>
      <c r="AA156" s="485"/>
      <c r="AD156" s="486"/>
    </row>
    <row r="157" spans="1:30" x14ac:dyDescent="0.2">
      <c r="A157" s="657" t="s">
        <v>230</v>
      </c>
      <c r="B157" s="657" t="s">
        <v>70</v>
      </c>
      <c r="C157" s="657" t="s">
        <v>630</v>
      </c>
      <c r="D157" s="657" t="s">
        <v>276</v>
      </c>
      <c r="E157" s="657" t="s">
        <v>278</v>
      </c>
      <c r="F157" s="660">
        <v>5</v>
      </c>
      <c r="G157" s="661">
        <f t="shared" si="4"/>
        <v>13.5</v>
      </c>
      <c r="H157" s="662">
        <v>1</v>
      </c>
      <c r="I157" s="663">
        <v>0</v>
      </c>
      <c r="J157" s="664">
        <v>1</v>
      </c>
      <c r="K157" s="665">
        <v>0</v>
      </c>
      <c r="L157" s="666">
        <v>0</v>
      </c>
      <c r="M157" s="663">
        <v>0</v>
      </c>
      <c r="N157" s="666">
        <v>0</v>
      </c>
      <c r="O157" s="663">
        <v>0</v>
      </c>
      <c r="P157" s="661">
        <v>6</v>
      </c>
      <c r="Q157" s="663">
        <v>0</v>
      </c>
      <c r="R157" s="661">
        <v>3</v>
      </c>
      <c r="S157" s="663">
        <v>0</v>
      </c>
      <c r="T157" s="661">
        <f t="shared" si="5"/>
        <v>9</v>
      </c>
      <c r="U157" s="668"/>
      <c r="AA157" s="485"/>
      <c r="AD157" s="486"/>
    </row>
    <row r="158" spans="1:30" x14ac:dyDescent="0.2">
      <c r="A158" s="656" t="s">
        <v>230</v>
      </c>
      <c r="B158" s="657" t="s">
        <v>70</v>
      </c>
      <c r="C158" s="657" t="s">
        <v>630</v>
      </c>
      <c r="D158" s="656" t="s">
        <v>634</v>
      </c>
      <c r="E158" s="657" t="s">
        <v>633</v>
      </c>
      <c r="F158" s="660">
        <v>5</v>
      </c>
      <c r="G158" s="661">
        <f t="shared" si="4"/>
        <v>4.5</v>
      </c>
      <c r="H158" s="662">
        <v>1</v>
      </c>
      <c r="I158" s="663">
        <v>0</v>
      </c>
      <c r="J158" s="664">
        <v>1</v>
      </c>
      <c r="K158" s="665">
        <v>0</v>
      </c>
      <c r="L158" s="666">
        <v>0</v>
      </c>
      <c r="M158" s="663">
        <v>0</v>
      </c>
      <c r="N158" s="666">
        <v>0</v>
      </c>
      <c r="O158" s="663">
        <v>0</v>
      </c>
      <c r="P158" s="661">
        <v>2.25</v>
      </c>
      <c r="Q158" s="663">
        <v>0</v>
      </c>
      <c r="R158" s="661">
        <v>0.75</v>
      </c>
      <c r="S158" s="663">
        <v>0</v>
      </c>
      <c r="T158" s="661">
        <f t="shared" si="5"/>
        <v>3</v>
      </c>
      <c r="U158" s="668"/>
      <c r="AA158" s="485"/>
      <c r="AD158" s="486"/>
    </row>
    <row r="159" spans="1:30" x14ac:dyDescent="0.2">
      <c r="A159" s="656" t="s">
        <v>230</v>
      </c>
      <c r="B159" s="657" t="s">
        <v>9</v>
      </c>
      <c r="C159" s="657" t="s">
        <v>630</v>
      </c>
      <c r="D159" s="657" t="s">
        <v>29</v>
      </c>
      <c r="E159" s="657" t="s">
        <v>31</v>
      </c>
      <c r="F159" s="660">
        <v>12</v>
      </c>
      <c r="G159" s="661">
        <f t="shared" si="4"/>
        <v>0.12</v>
      </c>
      <c r="H159" s="662">
        <v>2</v>
      </c>
      <c r="I159" s="663">
        <v>0</v>
      </c>
      <c r="J159" s="664">
        <v>0</v>
      </c>
      <c r="K159" s="665">
        <v>0</v>
      </c>
      <c r="L159" s="666">
        <v>0</v>
      </c>
      <c r="M159" s="663">
        <v>0</v>
      </c>
      <c r="N159" s="666">
        <v>0</v>
      </c>
      <c r="O159" s="663">
        <v>0</v>
      </c>
      <c r="P159" s="661">
        <v>1.6666666666666666E-2</v>
      </c>
      <c r="Q159" s="663">
        <v>0</v>
      </c>
      <c r="R159" s="661">
        <v>0</v>
      </c>
      <c r="S159" s="663">
        <v>0</v>
      </c>
      <c r="T159" s="661">
        <f t="shared" si="5"/>
        <v>1.6666666666666666E-2</v>
      </c>
      <c r="U159" s="668"/>
      <c r="AA159" s="485"/>
      <c r="AD159" s="486"/>
    </row>
    <row r="160" spans="1:30" x14ac:dyDescent="0.2">
      <c r="A160" s="657" t="s">
        <v>230</v>
      </c>
      <c r="B160" s="657" t="s">
        <v>80</v>
      </c>
      <c r="C160" s="657" t="s">
        <v>630</v>
      </c>
      <c r="D160" s="657" t="s">
        <v>29</v>
      </c>
      <c r="E160" s="657" t="s">
        <v>31</v>
      </c>
      <c r="F160" s="660">
        <v>12</v>
      </c>
      <c r="G160" s="661">
        <f t="shared" si="4"/>
        <v>0.24</v>
      </c>
      <c r="H160" s="662">
        <v>2</v>
      </c>
      <c r="I160" s="663">
        <v>0</v>
      </c>
      <c r="J160" s="664">
        <v>0</v>
      </c>
      <c r="K160" s="665">
        <v>0</v>
      </c>
      <c r="L160" s="666">
        <v>2</v>
      </c>
      <c r="M160" s="663">
        <v>0</v>
      </c>
      <c r="N160" s="666">
        <v>0</v>
      </c>
      <c r="O160" s="663">
        <v>0</v>
      </c>
      <c r="P160" s="661">
        <v>1.6666666666666666E-2</v>
      </c>
      <c r="Q160" s="663">
        <v>0</v>
      </c>
      <c r="R160" s="661">
        <v>0</v>
      </c>
      <c r="S160" s="663">
        <v>0</v>
      </c>
      <c r="T160" s="661">
        <f t="shared" si="5"/>
        <v>1.6666666666666666E-2</v>
      </c>
      <c r="U160" s="668"/>
      <c r="AA160" s="485"/>
      <c r="AD160" s="486"/>
    </row>
    <row r="161" spans="1:33" x14ac:dyDescent="0.2">
      <c r="A161" s="656" t="s">
        <v>230</v>
      </c>
      <c r="B161" s="657" t="s">
        <v>3</v>
      </c>
      <c r="C161" s="657" t="s">
        <v>630</v>
      </c>
      <c r="D161" s="657" t="s">
        <v>29</v>
      </c>
      <c r="E161" s="657" t="s">
        <v>31</v>
      </c>
      <c r="F161" s="660">
        <v>12</v>
      </c>
      <c r="G161" s="661">
        <f t="shared" si="4"/>
        <v>0.24</v>
      </c>
      <c r="H161" s="662">
        <v>3</v>
      </c>
      <c r="I161" s="663">
        <v>0</v>
      </c>
      <c r="J161" s="664">
        <v>0</v>
      </c>
      <c r="K161" s="665">
        <v>0</v>
      </c>
      <c r="L161" s="666">
        <v>1</v>
      </c>
      <c r="M161" s="663">
        <v>0</v>
      </c>
      <c r="N161" s="666">
        <v>0</v>
      </c>
      <c r="O161" s="663">
        <v>0</v>
      </c>
      <c r="P161" s="661">
        <v>1.6666666666666666E-2</v>
      </c>
      <c r="Q161" s="663">
        <v>0</v>
      </c>
      <c r="R161" s="661">
        <v>0</v>
      </c>
      <c r="S161" s="663">
        <v>0</v>
      </c>
      <c r="T161" s="661">
        <f t="shared" si="5"/>
        <v>1.6666666666666666E-2</v>
      </c>
      <c r="U161" s="669"/>
      <c r="AA161" s="485"/>
      <c r="AD161" s="486"/>
    </row>
    <row r="162" spans="1:33" x14ac:dyDescent="0.2">
      <c r="A162" s="657" t="s">
        <v>279</v>
      </c>
      <c r="B162" s="657" t="s">
        <v>75</v>
      </c>
      <c r="C162" s="657" t="s">
        <v>629</v>
      </c>
      <c r="D162" s="657" t="s">
        <v>280</v>
      </c>
      <c r="E162" s="657" t="s">
        <v>282</v>
      </c>
      <c r="F162" s="660">
        <v>6</v>
      </c>
      <c r="G162" s="661">
        <f t="shared" si="4"/>
        <v>16.3125</v>
      </c>
      <c r="H162" s="662">
        <v>0</v>
      </c>
      <c r="I162" s="663">
        <v>0</v>
      </c>
      <c r="J162" s="664">
        <v>0</v>
      </c>
      <c r="K162" s="665">
        <v>0</v>
      </c>
      <c r="L162" s="666">
        <v>0.75</v>
      </c>
      <c r="M162" s="663">
        <v>0</v>
      </c>
      <c r="N162" s="666">
        <v>2</v>
      </c>
      <c r="O162" s="663">
        <v>0</v>
      </c>
      <c r="P162" s="661">
        <v>8.75</v>
      </c>
      <c r="Q162" s="663">
        <v>0</v>
      </c>
      <c r="R162" s="661">
        <v>1.25</v>
      </c>
      <c r="S162" s="663">
        <v>0</v>
      </c>
      <c r="T162" s="661">
        <f t="shared" si="5"/>
        <v>10</v>
      </c>
      <c r="U162" s="668"/>
      <c r="AA162" s="485"/>
      <c r="AD162" s="486"/>
    </row>
    <row r="163" spans="1:33" x14ac:dyDescent="0.2">
      <c r="A163" s="657" t="s">
        <v>279</v>
      </c>
      <c r="B163" s="657" t="s">
        <v>80</v>
      </c>
      <c r="C163" s="657" t="s">
        <v>629</v>
      </c>
      <c r="D163" s="657" t="s">
        <v>280</v>
      </c>
      <c r="E163" s="657" t="s">
        <v>282</v>
      </c>
      <c r="F163" s="660">
        <v>6</v>
      </c>
      <c r="G163" s="661">
        <f t="shared" si="4"/>
        <v>16.3125</v>
      </c>
      <c r="H163" s="662">
        <v>0</v>
      </c>
      <c r="I163" s="663">
        <v>0</v>
      </c>
      <c r="J163" s="664">
        <v>0</v>
      </c>
      <c r="K163" s="665">
        <v>0</v>
      </c>
      <c r="L163" s="666">
        <v>0.75</v>
      </c>
      <c r="M163" s="663">
        <v>0</v>
      </c>
      <c r="N163" s="666">
        <v>2</v>
      </c>
      <c r="O163" s="663">
        <v>0</v>
      </c>
      <c r="P163" s="661">
        <v>8.75</v>
      </c>
      <c r="Q163" s="663">
        <v>0</v>
      </c>
      <c r="R163" s="661">
        <v>1.25</v>
      </c>
      <c r="S163" s="663">
        <v>0</v>
      </c>
      <c r="T163" s="661">
        <f t="shared" si="5"/>
        <v>10</v>
      </c>
      <c r="U163" s="668"/>
      <c r="AA163" s="485"/>
      <c r="AD163" s="486"/>
    </row>
    <row r="164" spans="1:33" x14ac:dyDescent="0.2">
      <c r="A164" s="657" t="s">
        <v>279</v>
      </c>
      <c r="B164" s="657" t="s">
        <v>3</v>
      </c>
      <c r="C164" s="657" t="s">
        <v>629</v>
      </c>
      <c r="D164" s="657" t="s">
        <v>280</v>
      </c>
      <c r="E164" s="657" t="s">
        <v>282</v>
      </c>
      <c r="F164" s="660">
        <v>6</v>
      </c>
      <c r="G164" s="661">
        <f t="shared" si="4"/>
        <v>32.625</v>
      </c>
      <c r="H164" s="662">
        <v>0</v>
      </c>
      <c r="I164" s="663">
        <v>0</v>
      </c>
      <c r="J164" s="664">
        <v>0</v>
      </c>
      <c r="K164" s="665">
        <v>0</v>
      </c>
      <c r="L164" s="666">
        <v>1.5</v>
      </c>
      <c r="M164" s="663">
        <v>0</v>
      </c>
      <c r="N164" s="666">
        <v>4</v>
      </c>
      <c r="O164" s="663">
        <v>0</v>
      </c>
      <c r="P164" s="661">
        <v>8.75</v>
      </c>
      <c r="Q164" s="663">
        <v>0</v>
      </c>
      <c r="R164" s="661">
        <v>1.25</v>
      </c>
      <c r="S164" s="663">
        <v>0</v>
      </c>
      <c r="T164" s="661">
        <f t="shared" si="5"/>
        <v>10</v>
      </c>
      <c r="U164" s="668"/>
      <c r="AA164" s="485"/>
      <c r="AD164" s="486"/>
    </row>
    <row r="165" spans="1:33" x14ac:dyDescent="0.2">
      <c r="A165" s="657" t="s">
        <v>279</v>
      </c>
      <c r="B165" s="657" t="s">
        <v>3</v>
      </c>
      <c r="C165" s="657" t="s">
        <v>629</v>
      </c>
      <c r="D165" s="657" t="s">
        <v>283</v>
      </c>
      <c r="E165" s="657" t="s">
        <v>285</v>
      </c>
      <c r="F165" s="660">
        <v>6</v>
      </c>
      <c r="G165" s="661">
        <f t="shared" si="4"/>
        <v>47.25</v>
      </c>
      <c r="H165" s="662">
        <v>2</v>
      </c>
      <c r="I165" s="663">
        <v>0</v>
      </c>
      <c r="J165" s="664">
        <v>7</v>
      </c>
      <c r="K165" s="665">
        <v>0</v>
      </c>
      <c r="L165" s="666">
        <v>0</v>
      </c>
      <c r="M165" s="663">
        <v>0</v>
      </c>
      <c r="N165" s="666">
        <v>0</v>
      </c>
      <c r="O165" s="663">
        <v>0</v>
      </c>
      <c r="P165" s="661">
        <v>8.75</v>
      </c>
      <c r="Q165" s="663">
        <v>0</v>
      </c>
      <c r="R165" s="661">
        <v>1.25</v>
      </c>
      <c r="S165" s="663">
        <v>0</v>
      </c>
      <c r="T165" s="661">
        <f t="shared" si="5"/>
        <v>10</v>
      </c>
      <c r="U165" s="669"/>
      <c r="AA165" s="485"/>
      <c r="AD165" s="486"/>
    </row>
    <row r="166" spans="1:33" x14ac:dyDescent="0.2">
      <c r="A166" s="657" t="s">
        <v>279</v>
      </c>
      <c r="B166" s="657" t="s">
        <v>3</v>
      </c>
      <c r="C166" s="657" t="s">
        <v>629</v>
      </c>
      <c r="D166" s="657" t="s">
        <v>286</v>
      </c>
      <c r="E166" s="657" t="s">
        <v>288</v>
      </c>
      <c r="F166" s="660">
        <v>6</v>
      </c>
      <c r="G166" s="661">
        <f t="shared" si="4"/>
        <v>47.25</v>
      </c>
      <c r="H166" s="662">
        <v>0</v>
      </c>
      <c r="I166" s="663">
        <v>0</v>
      </c>
      <c r="J166" s="664">
        <v>0</v>
      </c>
      <c r="K166" s="665">
        <v>0</v>
      </c>
      <c r="L166" s="666">
        <v>2</v>
      </c>
      <c r="M166" s="663">
        <v>0</v>
      </c>
      <c r="N166" s="666">
        <v>7</v>
      </c>
      <c r="O166" s="663">
        <v>0</v>
      </c>
      <c r="P166" s="661">
        <v>8.75</v>
      </c>
      <c r="Q166" s="663">
        <v>0</v>
      </c>
      <c r="R166" s="661">
        <v>1.25</v>
      </c>
      <c r="S166" s="663">
        <v>0</v>
      </c>
      <c r="T166" s="661">
        <f t="shared" si="5"/>
        <v>10</v>
      </c>
      <c r="U166" s="669"/>
      <c r="AA166" s="485"/>
      <c r="AD166" s="486"/>
    </row>
    <row r="167" spans="1:33" x14ac:dyDescent="0.2">
      <c r="A167" s="657" t="s">
        <v>279</v>
      </c>
      <c r="B167" s="657" t="s">
        <v>3</v>
      </c>
      <c r="C167" s="657" t="s">
        <v>629</v>
      </c>
      <c r="D167" s="657" t="s">
        <v>289</v>
      </c>
      <c r="E167" s="657" t="s">
        <v>92</v>
      </c>
      <c r="F167" s="660">
        <v>6</v>
      </c>
      <c r="G167" s="661">
        <f t="shared" si="4"/>
        <v>54</v>
      </c>
      <c r="H167" s="662">
        <v>0</v>
      </c>
      <c r="I167" s="663">
        <v>0</v>
      </c>
      <c r="J167" s="664">
        <v>0</v>
      </c>
      <c r="K167" s="665">
        <v>0</v>
      </c>
      <c r="L167" s="666">
        <v>2</v>
      </c>
      <c r="M167" s="663">
        <v>0</v>
      </c>
      <c r="N167" s="666">
        <v>6</v>
      </c>
      <c r="O167" s="663">
        <v>0</v>
      </c>
      <c r="P167" s="661">
        <v>7.5</v>
      </c>
      <c r="Q167" s="663">
        <v>0</v>
      </c>
      <c r="R167" s="661">
        <v>2.5</v>
      </c>
      <c r="S167" s="663">
        <v>0</v>
      </c>
      <c r="T167" s="661">
        <f t="shared" si="5"/>
        <v>10</v>
      </c>
      <c r="U167" s="669"/>
      <c r="AA167" s="485"/>
      <c r="AD167" s="486"/>
    </row>
    <row r="168" spans="1:33" x14ac:dyDescent="0.2">
      <c r="A168" s="657" t="s">
        <v>279</v>
      </c>
      <c r="B168" s="657" t="s">
        <v>3</v>
      </c>
      <c r="C168" s="657" t="s">
        <v>629</v>
      </c>
      <c r="D168" s="657" t="s">
        <v>290</v>
      </c>
      <c r="E168" s="657" t="s">
        <v>292</v>
      </c>
      <c r="F168" s="660">
        <v>6</v>
      </c>
      <c r="G168" s="661">
        <f t="shared" si="4"/>
        <v>18</v>
      </c>
      <c r="H168" s="662">
        <v>0</v>
      </c>
      <c r="I168" s="663">
        <v>0</v>
      </c>
      <c r="J168" s="664">
        <v>0</v>
      </c>
      <c r="K168" s="665">
        <v>0</v>
      </c>
      <c r="L168" s="666">
        <v>2</v>
      </c>
      <c r="M168" s="663">
        <v>0</v>
      </c>
      <c r="N168" s="666">
        <v>4</v>
      </c>
      <c r="O168" s="663">
        <v>0</v>
      </c>
      <c r="P168" s="661">
        <v>1.6666666666666667</v>
      </c>
      <c r="Q168" s="663">
        <v>0</v>
      </c>
      <c r="R168" s="661">
        <v>1.6666666666666667</v>
      </c>
      <c r="S168" s="663">
        <v>0</v>
      </c>
      <c r="T168" s="661">
        <f t="shared" si="5"/>
        <v>3.3333333333333335</v>
      </c>
      <c r="U168" s="668"/>
      <c r="AA168" s="485"/>
      <c r="AD168" s="486"/>
      <c r="AF168" s="590"/>
      <c r="AG168" s="591"/>
    </row>
    <row r="169" spans="1:33" x14ac:dyDescent="0.2">
      <c r="A169" s="656" t="s">
        <v>279</v>
      </c>
      <c r="B169" s="657" t="s">
        <v>3</v>
      </c>
      <c r="C169" s="657" t="s">
        <v>623</v>
      </c>
      <c r="D169" s="657" t="s">
        <v>4</v>
      </c>
      <c r="E169" s="657" t="s">
        <v>6</v>
      </c>
      <c r="F169" s="660">
        <v>24</v>
      </c>
      <c r="G169" s="661">
        <f t="shared" si="4"/>
        <v>4.3999999999999986</v>
      </c>
      <c r="H169" s="662">
        <v>3</v>
      </c>
      <c r="I169" s="663">
        <v>0</v>
      </c>
      <c r="J169" s="664">
        <v>0</v>
      </c>
      <c r="K169" s="665">
        <v>0</v>
      </c>
      <c r="L169" s="666">
        <v>8</v>
      </c>
      <c r="M169" s="663">
        <v>0</v>
      </c>
      <c r="N169" s="666">
        <v>0</v>
      </c>
      <c r="O169" s="663">
        <v>0</v>
      </c>
      <c r="P169" s="661">
        <v>5.5555555555555552E-2</v>
      </c>
      <c r="Q169" s="663">
        <v>0</v>
      </c>
      <c r="R169" s="661">
        <v>0</v>
      </c>
      <c r="S169" s="663">
        <v>0</v>
      </c>
      <c r="T169" s="661">
        <f t="shared" si="5"/>
        <v>5.5555555555555552E-2</v>
      </c>
      <c r="U169" s="668"/>
      <c r="AA169" s="485"/>
      <c r="AD169" s="486"/>
      <c r="AF169" s="590"/>
      <c r="AG169" s="586"/>
    </row>
    <row r="170" spans="1:33" x14ac:dyDescent="0.2">
      <c r="A170" s="657" t="s">
        <v>279</v>
      </c>
      <c r="B170" s="657" t="s">
        <v>9</v>
      </c>
      <c r="C170" s="657" t="s">
        <v>629</v>
      </c>
      <c r="D170" s="657" t="s">
        <v>84</v>
      </c>
      <c r="E170" s="657" t="s">
        <v>86</v>
      </c>
      <c r="F170" s="660">
        <v>6</v>
      </c>
      <c r="G170" s="661">
        <f t="shared" si="4"/>
        <v>9.4499999999999993</v>
      </c>
      <c r="H170" s="662">
        <v>2</v>
      </c>
      <c r="I170" s="663">
        <v>0</v>
      </c>
      <c r="J170" s="664">
        <v>5</v>
      </c>
      <c r="K170" s="665">
        <v>0</v>
      </c>
      <c r="L170" s="666">
        <v>0</v>
      </c>
      <c r="M170" s="663">
        <v>0</v>
      </c>
      <c r="N170" s="666">
        <v>0</v>
      </c>
      <c r="O170" s="663">
        <v>0</v>
      </c>
      <c r="P170" s="661">
        <v>0.74999999999999989</v>
      </c>
      <c r="Q170" s="663">
        <v>0</v>
      </c>
      <c r="R170" s="661">
        <v>0.74999999999999989</v>
      </c>
      <c r="S170" s="663">
        <v>0</v>
      </c>
      <c r="T170" s="661">
        <f t="shared" si="5"/>
        <v>1.4999999999999998</v>
      </c>
      <c r="U170" s="668"/>
      <c r="AA170" s="485"/>
      <c r="AD170" s="486"/>
      <c r="AF170" s="590"/>
      <c r="AG170" s="586"/>
    </row>
    <row r="171" spans="1:33" x14ac:dyDescent="0.2">
      <c r="A171" s="657" t="s">
        <v>279</v>
      </c>
      <c r="B171" s="657" t="s">
        <v>9</v>
      </c>
      <c r="C171" s="657" t="s">
        <v>629</v>
      </c>
      <c r="D171" s="657" t="s">
        <v>293</v>
      </c>
      <c r="E171" s="657" t="s">
        <v>295</v>
      </c>
      <c r="F171" s="660">
        <v>6</v>
      </c>
      <c r="G171" s="661">
        <f t="shared" si="4"/>
        <v>50.400000000000006</v>
      </c>
      <c r="H171" s="662">
        <v>2</v>
      </c>
      <c r="I171" s="663">
        <v>0</v>
      </c>
      <c r="J171" s="664">
        <v>8</v>
      </c>
      <c r="K171" s="665">
        <v>0</v>
      </c>
      <c r="L171" s="666">
        <v>0</v>
      </c>
      <c r="M171" s="663">
        <v>0</v>
      </c>
      <c r="N171" s="666">
        <v>0</v>
      </c>
      <c r="O171" s="663">
        <v>0</v>
      </c>
      <c r="P171" s="661">
        <v>6</v>
      </c>
      <c r="Q171" s="663">
        <v>0</v>
      </c>
      <c r="R171" s="661">
        <v>2</v>
      </c>
      <c r="S171" s="663">
        <v>0</v>
      </c>
      <c r="T171" s="661">
        <f t="shared" si="5"/>
        <v>8</v>
      </c>
      <c r="U171" s="668"/>
      <c r="AA171" s="485"/>
      <c r="AD171" s="486"/>
      <c r="AF171" s="590"/>
      <c r="AG171" s="586"/>
    </row>
    <row r="172" spans="1:33" x14ac:dyDescent="0.2">
      <c r="A172" s="657" t="s">
        <v>279</v>
      </c>
      <c r="B172" s="657" t="s">
        <v>9</v>
      </c>
      <c r="C172" s="657" t="s">
        <v>629</v>
      </c>
      <c r="D172" s="657" t="s">
        <v>296</v>
      </c>
      <c r="E172" s="657" t="s">
        <v>298</v>
      </c>
      <c r="F172" s="660">
        <v>6</v>
      </c>
      <c r="G172" s="661">
        <f t="shared" si="4"/>
        <v>12.600000000000001</v>
      </c>
      <c r="H172" s="662">
        <v>0</v>
      </c>
      <c r="I172" s="663">
        <v>0</v>
      </c>
      <c r="J172" s="664">
        <v>0</v>
      </c>
      <c r="K172" s="665">
        <v>0</v>
      </c>
      <c r="L172" s="666">
        <v>2</v>
      </c>
      <c r="M172" s="663">
        <v>0</v>
      </c>
      <c r="N172" s="666">
        <v>5</v>
      </c>
      <c r="O172" s="663">
        <v>0</v>
      </c>
      <c r="P172" s="661">
        <v>1</v>
      </c>
      <c r="Q172" s="663">
        <v>0</v>
      </c>
      <c r="R172" s="661">
        <v>1</v>
      </c>
      <c r="S172" s="663">
        <v>0</v>
      </c>
      <c r="T172" s="661">
        <f t="shared" si="5"/>
        <v>2</v>
      </c>
      <c r="U172" s="668"/>
      <c r="AA172" s="485"/>
      <c r="AD172" s="486"/>
    </row>
    <row r="173" spans="1:33" x14ac:dyDescent="0.2">
      <c r="A173" s="657" t="s">
        <v>279</v>
      </c>
      <c r="B173" s="657" t="s">
        <v>9</v>
      </c>
      <c r="C173" s="657" t="s">
        <v>629</v>
      </c>
      <c r="D173" s="657" t="s">
        <v>299</v>
      </c>
      <c r="E173" s="657" t="s">
        <v>301</v>
      </c>
      <c r="F173" s="660">
        <v>6</v>
      </c>
      <c r="G173" s="661">
        <f t="shared" si="4"/>
        <v>24</v>
      </c>
      <c r="H173" s="662">
        <v>2</v>
      </c>
      <c r="I173" s="663">
        <v>0</v>
      </c>
      <c r="J173" s="664">
        <v>6</v>
      </c>
      <c r="K173" s="665">
        <v>0</v>
      </c>
      <c r="L173" s="666">
        <v>0</v>
      </c>
      <c r="M173" s="663">
        <v>0</v>
      </c>
      <c r="N173" s="666">
        <v>0</v>
      </c>
      <c r="O173" s="663">
        <v>0</v>
      </c>
      <c r="P173" s="661">
        <v>1.6666666666666667</v>
      </c>
      <c r="Q173" s="663">
        <v>0</v>
      </c>
      <c r="R173" s="661">
        <v>1.6666666666666667</v>
      </c>
      <c r="S173" s="663">
        <v>0</v>
      </c>
      <c r="T173" s="661">
        <f t="shared" si="5"/>
        <v>3.3333333333333335</v>
      </c>
      <c r="U173" s="668"/>
      <c r="AA173" s="485"/>
      <c r="AD173" s="486"/>
    </row>
    <row r="174" spans="1:33" x14ac:dyDescent="0.2">
      <c r="A174" s="657" t="s">
        <v>279</v>
      </c>
      <c r="B174" s="657" t="s">
        <v>9</v>
      </c>
      <c r="C174" s="657" t="s">
        <v>629</v>
      </c>
      <c r="D174" s="657" t="s">
        <v>302</v>
      </c>
      <c r="E174" s="657" t="s">
        <v>304</v>
      </c>
      <c r="F174" s="660">
        <v>6</v>
      </c>
      <c r="G174" s="661">
        <f t="shared" si="4"/>
        <v>76.5</v>
      </c>
      <c r="H174" s="662">
        <v>0</v>
      </c>
      <c r="I174" s="663">
        <v>0</v>
      </c>
      <c r="J174" s="664">
        <v>0</v>
      </c>
      <c r="K174" s="665">
        <v>0</v>
      </c>
      <c r="L174" s="666">
        <v>3</v>
      </c>
      <c r="M174" s="663">
        <v>0</v>
      </c>
      <c r="N174" s="666">
        <v>8</v>
      </c>
      <c r="O174" s="663">
        <v>0</v>
      </c>
      <c r="P174" s="661">
        <v>7.5</v>
      </c>
      <c r="Q174" s="663">
        <v>0</v>
      </c>
      <c r="R174" s="661">
        <v>2.5</v>
      </c>
      <c r="S174" s="663">
        <v>0</v>
      </c>
      <c r="T174" s="661">
        <f t="shared" si="5"/>
        <v>10</v>
      </c>
      <c r="U174" s="668"/>
      <c r="AA174" s="485"/>
      <c r="AD174" s="486"/>
    </row>
    <row r="175" spans="1:33" x14ac:dyDescent="0.2">
      <c r="A175" s="657" t="s">
        <v>279</v>
      </c>
      <c r="B175" s="657" t="s">
        <v>9</v>
      </c>
      <c r="C175" s="657" t="s">
        <v>629</v>
      </c>
      <c r="D175" s="657" t="s">
        <v>87</v>
      </c>
      <c r="E175" s="657" t="s">
        <v>89</v>
      </c>
      <c r="F175" s="660">
        <v>6</v>
      </c>
      <c r="G175" s="661">
        <f t="shared" si="4"/>
        <v>15.75</v>
      </c>
      <c r="H175" s="662">
        <v>0</v>
      </c>
      <c r="I175" s="663">
        <v>0</v>
      </c>
      <c r="J175" s="664">
        <v>0</v>
      </c>
      <c r="K175" s="665">
        <v>0</v>
      </c>
      <c r="L175" s="666">
        <v>2</v>
      </c>
      <c r="M175" s="663">
        <v>0</v>
      </c>
      <c r="N175" s="666">
        <v>5</v>
      </c>
      <c r="O175" s="663">
        <v>0</v>
      </c>
      <c r="P175" s="661">
        <v>1.25</v>
      </c>
      <c r="Q175" s="663">
        <v>0</v>
      </c>
      <c r="R175" s="661">
        <v>1.25</v>
      </c>
      <c r="S175" s="663">
        <v>0</v>
      </c>
      <c r="T175" s="661">
        <f t="shared" si="5"/>
        <v>2.5</v>
      </c>
      <c r="U175" s="669"/>
      <c r="AA175" s="485"/>
      <c r="AD175" s="486"/>
    </row>
    <row r="176" spans="1:33" x14ac:dyDescent="0.2">
      <c r="A176" s="657" t="s">
        <v>279</v>
      </c>
      <c r="B176" s="657" t="s">
        <v>9</v>
      </c>
      <c r="C176" s="657" t="s">
        <v>623</v>
      </c>
      <c r="D176" s="657" t="s">
        <v>23</v>
      </c>
      <c r="E176" s="657" t="s">
        <v>6</v>
      </c>
      <c r="F176" s="660">
        <v>24</v>
      </c>
      <c r="G176" s="661">
        <f t="shared" si="4"/>
        <v>2</v>
      </c>
      <c r="H176" s="662">
        <v>2</v>
      </c>
      <c r="I176" s="663">
        <v>0</v>
      </c>
      <c r="J176" s="664">
        <v>0</v>
      </c>
      <c r="K176" s="665">
        <v>0</v>
      </c>
      <c r="L176" s="666">
        <v>3</v>
      </c>
      <c r="M176" s="663">
        <v>0</v>
      </c>
      <c r="N176" s="666">
        <v>0</v>
      </c>
      <c r="O176" s="663">
        <v>0</v>
      </c>
      <c r="P176" s="661">
        <v>5.5555555555555552E-2</v>
      </c>
      <c r="Q176" s="663">
        <v>0</v>
      </c>
      <c r="R176" s="661">
        <v>0</v>
      </c>
      <c r="S176" s="663">
        <v>0</v>
      </c>
      <c r="T176" s="661">
        <f t="shared" si="5"/>
        <v>5.5555555555555552E-2</v>
      </c>
      <c r="U176" s="668"/>
      <c r="AA176" s="485"/>
      <c r="AD176" s="486"/>
    </row>
    <row r="177" spans="1:33" x14ac:dyDescent="0.2">
      <c r="A177" s="657" t="s">
        <v>279</v>
      </c>
      <c r="B177" s="657" t="s">
        <v>9</v>
      </c>
      <c r="C177" s="657" t="s">
        <v>630</v>
      </c>
      <c r="D177" s="657" t="s">
        <v>305</v>
      </c>
      <c r="E177" s="657" t="s">
        <v>307</v>
      </c>
      <c r="F177" s="660">
        <v>6</v>
      </c>
      <c r="G177" s="661">
        <f t="shared" si="4"/>
        <v>11.25</v>
      </c>
      <c r="H177" s="662">
        <v>0.5</v>
      </c>
      <c r="I177" s="663">
        <v>0</v>
      </c>
      <c r="J177" s="664">
        <v>1</v>
      </c>
      <c r="K177" s="665">
        <v>0</v>
      </c>
      <c r="L177" s="666">
        <v>0</v>
      </c>
      <c r="M177" s="663">
        <v>0</v>
      </c>
      <c r="N177" s="666">
        <v>0</v>
      </c>
      <c r="O177" s="663">
        <v>0</v>
      </c>
      <c r="P177" s="661">
        <v>7.5</v>
      </c>
      <c r="Q177" s="663">
        <v>0</v>
      </c>
      <c r="R177" s="661">
        <v>2.5</v>
      </c>
      <c r="S177" s="663">
        <v>0</v>
      </c>
      <c r="T177" s="661">
        <f t="shared" si="5"/>
        <v>10</v>
      </c>
      <c r="U177" s="668"/>
      <c r="AA177" s="485"/>
      <c r="AD177" s="486"/>
    </row>
    <row r="178" spans="1:33" x14ac:dyDescent="0.2">
      <c r="A178" s="657" t="s">
        <v>279</v>
      </c>
      <c r="B178" s="657" t="s">
        <v>3</v>
      </c>
      <c r="C178" s="657" t="s">
        <v>630</v>
      </c>
      <c r="D178" s="657" t="s">
        <v>305</v>
      </c>
      <c r="E178" s="657" t="s">
        <v>307</v>
      </c>
      <c r="F178" s="660">
        <v>6</v>
      </c>
      <c r="G178" s="661">
        <f t="shared" si="4"/>
        <v>11.25</v>
      </c>
      <c r="H178" s="662">
        <v>0.5</v>
      </c>
      <c r="I178" s="663">
        <v>0</v>
      </c>
      <c r="J178" s="664">
        <v>1</v>
      </c>
      <c r="K178" s="665">
        <v>0</v>
      </c>
      <c r="L178" s="666">
        <v>0</v>
      </c>
      <c r="M178" s="663">
        <v>0</v>
      </c>
      <c r="N178" s="666">
        <v>0</v>
      </c>
      <c r="O178" s="663">
        <v>0</v>
      </c>
      <c r="P178" s="661">
        <v>7.5</v>
      </c>
      <c r="Q178" s="663">
        <v>0</v>
      </c>
      <c r="R178" s="661">
        <v>2.5</v>
      </c>
      <c r="S178" s="663">
        <v>0</v>
      </c>
      <c r="T178" s="661">
        <f t="shared" si="5"/>
        <v>10</v>
      </c>
      <c r="U178" s="668"/>
      <c r="AA178" s="485"/>
      <c r="AD178" s="486"/>
    </row>
    <row r="179" spans="1:33" x14ac:dyDescent="0.2">
      <c r="A179" s="657" t="s">
        <v>279</v>
      </c>
      <c r="B179" s="657" t="s">
        <v>70</v>
      </c>
      <c r="C179" s="657" t="s">
        <v>629</v>
      </c>
      <c r="D179" s="657" t="s">
        <v>308</v>
      </c>
      <c r="E179" s="657" t="s">
        <v>310</v>
      </c>
      <c r="F179" s="660">
        <v>5</v>
      </c>
      <c r="G179" s="661">
        <f t="shared" si="4"/>
        <v>18</v>
      </c>
      <c r="H179" s="662">
        <v>1</v>
      </c>
      <c r="I179" s="663">
        <v>0</v>
      </c>
      <c r="J179" s="664">
        <v>2</v>
      </c>
      <c r="K179" s="665">
        <v>0</v>
      </c>
      <c r="L179" s="666">
        <v>0</v>
      </c>
      <c r="M179" s="663">
        <v>0</v>
      </c>
      <c r="N179" s="666">
        <v>0</v>
      </c>
      <c r="O179" s="663">
        <v>0</v>
      </c>
      <c r="P179" s="672">
        <v>6</v>
      </c>
      <c r="Q179" s="663">
        <v>0</v>
      </c>
      <c r="R179" s="672">
        <v>3</v>
      </c>
      <c r="S179" s="663">
        <v>0</v>
      </c>
      <c r="T179" s="661">
        <f t="shared" si="5"/>
        <v>9</v>
      </c>
      <c r="U179" s="668"/>
      <c r="AA179" s="485"/>
      <c r="AD179" s="486"/>
    </row>
    <row r="180" spans="1:33" x14ac:dyDescent="0.2">
      <c r="A180" s="657" t="s">
        <v>279</v>
      </c>
      <c r="B180" s="657" t="s">
        <v>70</v>
      </c>
      <c r="C180" s="657" t="s">
        <v>624</v>
      </c>
      <c r="D180" s="657" t="s">
        <v>158</v>
      </c>
      <c r="E180" s="657" t="s">
        <v>160</v>
      </c>
      <c r="F180" s="660">
        <v>15</v>
      </c>
      <c r="G180" s="661">
        <f t="shared" si="4"/>
        <v>0.4</v>
      </c>
      <c r="H180" s="662">
        <v>1</v>
      </c>
      <c r="I180" s="663">
        <v>0</v>
      </c>
      <c r="J180" s="664">
        <v>0</v>
      </c>
      <c r="K180" s="665">
        <v>0</v>
      </c>
      <c r="L180" s="666">
        <v>0</v>
      </c>
      <c r="M180" s="663">
        <v>0</v>
      </c>
      <c r="N180" s="666">
        <v>0</v>
      </c>
      <c r="O180" s="663">
        <v>0</v>
      </c>
      <c r="P180" s="661">
        <v>8.8888888888888878E-2</v>
      </c>
      <c r="Q180" s="663">
        <v>0</v>
      </c>
      <c r="R180" s="661">
        <v>0</v>
      </c>
      <c r="S180" s="663">
        <v>0</v>
      </c>
      <c r="T180" s="661">
        <f t="shared" si="5"/>
        <v>8.8888888888888878E-2</v>
      </c>
      <c r="U180" s="668"/>
      <c r="AA180" s="485"/>
      <c r="AD180" s="486"/>
    </row>
    <row r="181" spans="1:33" x14ac:dyDescent="0.2">
      <c r="A181" s="657" t="s">
        <v>279</v>
      </c>
      <c r="B181" s="657" t="s">
        <v>70</v>
      </c>
      <c r="C181" s="657" t="s">
        <v>630</v>
      </c>
      <c r="D181" s="657" t="s">
        <v>273</v>
      </c>
      <c r="E181" s="657" t="s">
        <v>275</v>
      </c>
      <c r="F181" s="660">
        <v>5</v>
      </c>
      <c r="G181" s="661">
        <f t="shared" si="4"/>
        <v>13.5</v>
      </c>
      <c r="H181" s="662">
        <v>1</v>
      </c>
      <c r="I181" s="663">
        <v>0</v>
      </c>
      <c r="J181" s="664">
        <v>1</v>
      </c>
      <c r="K181" s="665">
        <v>0</v>
      </c>
      <c r="L181" s="666">
        <v>0</v>
      </c>
      <c r="M181" s="663">
        <v>0</v>
      </c>
      <c r="N181" s="666">
        <v>0</v>
      </c>
      <c r="O181" s="663">
        <v>0</v>
      </c>
      <c r="P181" s="661">
        <v>6</v>
      </c>
      <c r="Q181" s="663">
        <v>0</v>
      </c>
      <c r="R181" s="661">
        <v>3</v>
      </c>
      <c r="S181" s="663">
        <v>0</v>
      </c>
      <c r="T181" s="661">
        <f t="shared" si="5"/>
        <v>9</v>
      </c>
      <c r="U181" s="668"/>
      <c r="AA181" s="485"/>
      <c r="AD181" s="486"/>
      <c r="AE181" s="488"/>
      <c r="AF181" s="488"/>
      <c r="AG181" s="483"/>
    </row>
    <row r="182" spans="1:33" x14ac:dyDescent="0.2">
      <c r="A182" s="656" t="s">
        <v>279</v>
      </c>
      <c r="B182" s="657" t="s">
        <v>3</v>
      </c>
      <c r="C182" s="657" t="s">
        <v>630</v>
      </c>
      <c r="D182" s="657" t="s">
        <v>29</v>
      </c>
      <c r="E182" s="657" t="s">
        <v>31</v>
      </c>
      <c r="F182" s="660">
        <v>12</v>
      </c>
      <c r="G182" s="661">
        <f t="shared" si="4"/>
        <v>0.30000000000000004</v>
      </c>
      <c r="H182" s="662">
        <v>0</v>
      </c>
      <c r="I182" s="663">
        <v>0</v>
      </c>
      <c r="J182" s="664">
        <v>0</v>
      </c>
      <c r="K182" s="665">
        <v>0</v>
      </c>
      <c r="L182" s="666">
        <v>5</v>
      </c>
      <c r="M182" s="663">
        <v>0</v>
      </c>
      <c r="N182" s="666">
        <v>0</v>
      </c>
      <c r="O182" s="663">
        <v>0</v>
      </c>
      <c r="P182" s="661">
        <v>1.6666666666666666E-2</v>
      </c>
      <c r="Q182" s="663">
        <v>0</v>
      </c>
      <c r="R182" s="661">
        <v>0</v>
      </c>
      <c r="S182" s="663">
        <v>0</v>
      </c>
      <c r="T182" s="661">
        <f t="shared" si="5"/>
        <v>1.6666666666666666E-2</v>
      </c>
      <c r="U182" s="669"/>
      <c r="AA182" s="485"/>
      <c r="AD182" s="486"/>
      <c r="AE182" s="585"/>
    </row>
    <row r="183" spans="1:33" x14ac:dyDescent="0.2">
      <c r="A183" s="657" t="s">
        <v>311</v>
      </c>
      <c r="B183" s="657" t="s">
        <v>9</v>
      </c>
      <c r="C183" s="657" t="s">
        <v>629</v>
      </c>
      <c r="D183" s="657" t="s">
        <v>231</v>
      </c>
      <c r="E183" s="657" t="s">
        <v>233</v>
      </c>
      <c r="F183" s="660">
        <v>6</v>
      </c>
      <c r="G183" s="661">
        <f t="shared" si="4"/>
        <v>16.254486</v>
      </c>
      <c r="H183" s="662">
        <v>2</v>
      </c>
      <c r="I183" s="663">
        <v>0</v>
      </c>
      <c r="J183" s="664">
        <v>5</v>
      </c>
      <c r="K183" s="665">
        <v>0</v>
      </c>
      <c r="L183" s="666">
        <v>0.33</v>
      </c>
      <c r="M183" s="663">
        <v>0</v>
      </c>
      <c r="N183" s="666">
        <v>0.5</v>
      </c>
      <c r="O183" s="663">
        <v>0</v>
      </c>
      <c r="P183" s="661">
        <v>2.169</v>
      </c>
      <c r="Q183" s="663">
        <v>0</v>
      </c>
      <c r="R183" s="672">
        <v>0.72299999999999998</v>
      </c>
      <c r="S183" s="663">
        <v>0</v>
      </c>
      <c r="T183" s="661">
        <f t="shared" si="5"/>
        <v>2.8919999999999999</v>
      </c>
      <c r="U183" s="673"/>
      <c r="V183" s="674"/>
      <c r="AA183" s="485"/>
      <c r="AD183" s="486"/>
    </row>
    <row r="184" spans="1:33" x14ac:dyDescent="0.2">
      <c r="A184" s="657" t="s">
        <v>311</v>
      </c>
      <c r="B184" s="657" t="s">
        <v>75</v>
      </c>
      <c r="C184" s="657" t="s">
        <v>629</v>
      </c>
      <c r="D184" s="657" t="s">
        <v>231</v>
      </c>
      <c r="E184" s="657" t="s">
        <v>233</v>
      </c>
      <c r="F184" s="660">
        <v>6</v>
      </c>
      <c r="G184" s="661">
        <f t="shared" si="4"/>
        <v>7.8214139999999999</v>
      </c>
      <c r="H184" s="662">
        <v>1</v>
      </c>
      <c r="I184" s="663">
        <v>0</v>
      </c>
      <c r="J184" s="669">
        <v>2</v>
      </c>
      <c r="K184" s="665">
        <v>0</v>
      </c>
      <c r="L184" s="666">
        <v>0.17</v>
      </c>
      <c r="M184" s="663">
        <v>0</v>
      </c>
      <c r="N184" s="666">
        <v>0.5</v>
      </c>
      <c r="O184" s="663">
        <v>0</v>
      </c>
      <c r="P184" s="675">
        <v>2.169</v>
      </c>
      <c r="Q184" s="663">
        <v>0</v>
      </c>
      <c r="R184" s="675">
        <v>0.72299999999999998</v>
      </c>
      <c r="S184" s="663">
        <v>0</v>
      </c>
      <c r="T184" s="661">
        <f t="shared" si="5"/>
        <v>2.8919999999999999</v>
      </c>
      <c r="U184" s="669"/>
      <c r="V184" s="674"/>
      <c r="AA184" s="485"/>
      <c r="AD184" s="486"/>
    </row>
    <row r="185" spans="1:33" x14ac:dyDescent="0.2">
      <c r="A185" s="657" t="s">
        <v>311</v>
      </c>
      <c r="B185" s="657" t="s">
        <v>80</v>
      </c>
      <c r="C185" s="657" t="s">
        <v>629</v>
      </c>
      <c r="D185" s="657" t="s">
        <v>231</v>
      </c>
      <c r="E185" s="657" t="s">
        <v>233</v>
      </c>
      <c r="F185" s="660">
        <v>6</v>
      </c>
      <c r="G185" s="661">
        <f t="shared" si="4"/>
        <v>7.8214139999999999</v>
      </c>
      <c r="H185" s="662">
        <v>1</v>
      </c>
      <c r="I185" s="663">
        <v>0</v>
      </c>
      <c r="J185" s="669">
        <v>2</v>
      </c>
      <c r="K185" s="665">
        <v>0</v>
      </c>
      <c r="L185" s="666">
        <v>0.17</v>
      </c>
      <c r="M185" s="663">
        <v>0</v>
      </c>
      <c r="N185" s="666">
        <v>0.5</v>
      </c>
      <c r="O185" s="663">
        <v>0</v>
      </c>
      <c r="P185" s="661">
        <v>2.169</v>
      </c>
      <c r="Q185" s="663">
        <v>0</v>
      </c>
      <c r="R185" s="661">
        <v>0.72299999999999998</v>
      </c>
      <c r="S185" s="663">
        <v>0</v>
      </c>
      <c r="T185" s="661">
        <f t="shared" si="5"/>
        <v>2.8919999999999999</v>
      </c>
      <c r="U185" s="669"/>
      <c r="AA185" s="485"/>
      <c r="AD185" s="486"/>
    </row>
    <row r="186" spans="1:33" x14ac:dyDescent="0.2">
      <c r="A186" s="657" t="s">
        <v>311</v>
      </c>
      <c r="B186" s="657" t="s">
        <v>3</v>
      </c>
      <c r="C186" s="657" t="s">
        <v>629</v>
      </c>
      <c r="D186" s="657" t="s">
        <v>231</v>
      </c>
      <c r="E186" s="657" t="s">
        <v>233</v>
      </c>
      <c r="F186" s="660">
        <v>6</v>
      </c>
      <c r="G186" s="661">
        <f t="shared" si="4"/>
        <v>9.7474859999999985</v>
      </c>
      <c r="H186" s="662">
        <v>1</v>
      </c>
      <c r="I186" s="663">
        <v>0</v>
      </c>
      <c r="J186" s="669">
        <v>3</v>
      </c>
      <c r="K186" s="665">
        <v>0</v>
      </c>
      <c r="L186" s="666">
        <v>0.33</v>
      </c>
      <c r="M186" s="663">
        <v>0</v>
      </c>
      <c r="N186" s="666">
        <v>0.5</v>
      </c>
      <c r="O186" s="663">
        <v>0</v>
      </c>
      <c r="P186" s="675">
        <v>2.169</v>
      </c>
      <c r="Q186" s="663">
        <v>0</v>
      </c>
      <c r="R186" s="675">
        <v>0.72299999999999998</v>
      </c>
      <c r="S186" s="663">
        <v>0</v>
      </c>
      <c r="T186" s="661">
        <f t="shared" si="5"/>
        <v>2.8919999999999999</v>
      </c>
      <c r="U186" s="669"/>
      <c r="AA186" s="485"/>
      <c r="AD186" s="486"/>
    </row>
    <row r="187" spans="1:33" x14ac:dyDescent="0.2">
      <c r="A187" s="657" t="s">
        <v>311</v>
      </c>
      <c r="B187" s="657" t="s">
        <v>9</v>
      </c>
      <c r="C187" s="657" t="s">
        <v>629</v>
      </c>
      <c r="D187" s="657" t="s">
        <v>312</v>
      </c>
      <c r="E187" s="657" t="s">
        <v>314</v>
      </c>
      <c r="F187" s="660">
        <v>6</v>
      </c>
      <c r="G187" s="661">
        <f t="shared" si="4"/>
        <v>90</v>
      </c>
      <c r="H187" s="662">
        <v>2</v>
      </c>
      <c r="I187" s="663">
        <v>0</v>
      </c>
      <c r="J187" s="669">
        <v>5</v>
      </c>
      <c r="K187" s="665">
        <v>0</v>
      </c>
      <c r="L187" s="666">
        <v>1</v>
      </c>
      <c r="M187" s="663">
        <v>0</v>
      </c>
      <c r="N187" s="666">
        <v>2</v>
      </c>
      <c r="O187" s="663">
        <v>0</v>
      </c>
      <c r="P187" s="675">
        <v>5</v>
      </c>
      <c r="Q187" s="663">
        <v>0</v>
      </c>
      <c r="R187" s="675">
        <v>5</v>
      </c>
      <c r="S187" s="663">
        <v>0</v>
      </c>
      <c r="T187" s="661">
        <f t="shared" si="5"/>
        <v>10</v>
      </c>
      <c r="U187" s="676"/>
      <c r="AA187" s="485"/>
      <c r="AD187" s="486"/>
    </row>
    <row r="188" spans="1:33" x14ac:dyDescent="0.2">
      <c r="A188" s="657" t="s">
        <v>311</v>
      </c>
      <c r="B188" s="657" t="s">
        <v>75</v>
      </c>
      <c r="C188" s="657" t="s">
        <v>629</v>
      </c>
      <c r="D188" s="657" t="s">
        <v>312</v>
      </c>
      <c r="E188" s="657" t="s">
        <v>314</v>
      </c>
      <c r="F188" s="660">
        <v>6</v>
      </c>
      <c r="G188" s="661">
        <f t="shared" si="4"/>
        <v>38.25</v>
      </c>
      <c r="H188" s="662">
        <v>1</v>
      </c>
      <c r="I188" s="663">
        <v>0</v>
      </c>
      <c r="J188" s="669">
        <v>2</v>
      </c>
      <c r="K188" s="665">
        <v>0</v>
      </c>
      <c r="L188" s="666">
        <v>0.25</v>
      </c>
      <c r="M188" s="663">
        <v>0</v>
      </c>
      <c r="N188" s="666">
        <v>1</v>
      </c>
      <c r="O188" s="663">
        <v>0</v>
      </c>
      <c r="P188" s="675">
        <v>5</v>
      </c>
      <c r="Q188" s="663">
        <v>0</v>
      </c>
      <c r="R188" s="675">
        <v>5</v>
      </c>
      <c r="S188" s="663">
        <v>0</v>
      </c>
      <c r="T188" s="661">
        <f t="shared" si="5"/>
        <v>10</v>
      </c>
      <c r="U188" s="669"/>
      <c r="AA188" s="485"/>
      <c r="AD188" s="486"/>
    </row>
    <row r="189" spans="1:33" x14ac:dyDescent="0.2">
      <c r="A189" s="657" t="s">
        <v>311</v>
      </c>
      <c r="B189" s="657" t="s">
        <v>80</v>
      </c>
      <c r="C189" s="657" t="s">
        <v>629</v>
      </c>
      <c r="D189" s="657" t="s">
        <v>312</v>
      </c>
      <c r="E189" s="657" t="s">
        <v>314</v>
      </c>
      <c r="F189" s="660">
        <v>6</v>
      </c>
      <c r="G189" s="661">
        <f t="shared" si="4"/>
        <v>38.25</v>
      </c>
      <c r="H189" s="662">
        <v>1</v>
      </c>
      <c r="I189" s="663">
        <v>0</v>
      </c>
      <c r="J189" s="669">
        <v>2</v>
      </c>
      <c r="K189" s="665">
        <v>0</v>
      </c>
      <c r="L189" s="666">
        <v>0.25</v>
      </c>
      <c r="M189" s="663">
        <v>0</v>
      </c>
      <c r="N189" s="666">
        <v>1</v>
      </c>
      <c r="O189" s="663">
        <v>0</v>
      </c>
      <c r="P189" s="675">
        <v>5</v>
      </c>
      <c r="Q189" s="663">
        <v>0</v>
      </c>
      <c r="R189" s="675">
        <v>5</v>
      </c>
      <c r="S189" s="663">
        <v>0</v>
      </c>
      <c r="T189" s="661">
        <f t="shared" si="5"/>
        <v>10</v>
      </c>
      <c r="U189" s="676"/>
      <c r="AA189" s="485"/>
      <c r="AD189" s="486"/>
    </row>
    <row r="190" spans="1:33" x14ac:dyDescent="0.2">
      <c r="A190" s="657" t="s">
        <v>311</v>
      </c>
      <c r="B190" s="657" t="s">
        <v>3</v>
      </c>
      <c r="C190" s="657" t="s">
        <v>629</v>
      </c>
      <c r="D190" s="657" t="s">
        <v>312</v>
      </c>
      <c r="E190" s="657" t="s">
        <v>314</v>
      </c>
      <c r="F190" s="660">
        <v>6</v>
      </c>
      <c r="G190" s="661">
        <f t="shared" si="4"/>
        <v>49.5</v>
      </c>
      <c r="H190" s="662">
        <v>1</v>
      </c>
      <c r="I190" s="663">
        <v>0</v>
      </c>
      <c r="J190" s="669">
        <v>3</v>
      </c>
      <c r="K190" s="665">
        <v>0</v>
      </c>
      <c r="L190" s="666">
        <v>0.5</v>
      </c>
      <c r="M190" s="663">
        <v>0</v>
      </c>
      <c r="N190" s="666">
        <v>1</v>
      </c>
      <c r="O190" s="663">
        <v>0</v>
      </c>
      <c r="P190" s="675">
        <v>5</v>
      </c>
      <c r="Q190" s="663">
        <v>0</v>
      </c>
      <c r="R190" s="675">
        <v>5</v>
      </c>
      <c r="S190" s="663">
        <v>0</v>
      </c>
      <c r="T190" s="661">
        <f t="shared" si="5"/>
        <v>10</v>
      </c>
      <c r="U190" s="669"/>
      <c r="AA190" s="485"/>
      <c r="AD190" s="486"/>
    </row>
    <row r="191" spans="1:33" x14ac:dyDescent="0.2">
      <c r="A191" s="656" t="s">
        <v>311</v>
      </c>
      <c r="B191" s="657" t="s">
        <v>3</v>
      </c>
      <c r="C191" s="657" t="s">
        <v>623</v>
      </c>
      <c r="D191" s="657" t="s">
        <v>4</v>
      </c>
      <c r="E191" s="657" t="s">
        <v>6</v>
      </c>
      <c r="F191" s="660">
        <v>24</v>
      </c>
      <c r="G191" s="661">
        <f t="shared" si="4"/>
        <v>3.5999999999999996</v>
      </c>
      <c r="H191" s="662">
        <v>3</v>
      </c>
      <c r="I191" s="663">
        <v>0</v>
      </c>
      <c r="J191" s="669">
        <v>0</v>
      </c>
      <c r="K191" s="665">
        <v>0</v>
      </c>
      <c r="L191" s="666">
        <v>6</v>
      </c>
      <c r="M191" s="663">
        <v>0</v>
      </c>
      <c r="N191" s="666">
        <v>0</v>
      </c>
      <c r="O191" s="663">
        <v>0</v>
      </c>
      <c r="P191" s="675">
        <v>5.5555555555555552E-2</v>
      </c>
      <c r="Q191" s="663">
        <v>0</v>
      </c>
      <c r="R191" s="675">
        <v>0</v>
      </c>
      <c r="S191" s="663">
        <v>0</v>
      </c>
      <c r="T191" s="661">
        <f t="shared" si="5"/>
        <v>5.5555555555555552E-2</v>
      </c>
      <c r="U191" s="669"/>
      <c r="V191" s="670"/>
      <c r="AA191" s="485"/>
      <c r="AD191" s="486"/>
    </row>
    <row r="192" spans="1:33" x14ac:dyDescent="0.2">
      <c r="A192" s="656" t="s">
        <v>311</v>
      </c>
      <c r="B192" s="657" t="s">
        <v>24</v>
      </c>
      <c r="C192" s="657" t="s">
        <v>630</v>
      </c>
      <c r="D192" s="657" t="s">
        <v>25</v>
      </c>
      <c r="E192" s="657" t="s">
        <v>27</v>
      </c>
      <c r="F192" s="660">
        <v>6</v>
      </c>
      <c r="G192" s="661">
        <f t="shared" si="4"/>
        <v>4</v>
      </c>
      <c r="H192" s="662">
        <v>0</v>
      </c>
      <c r="I192" s="663">
        <v>0</v>
      </c>
      <c r="J192" s="669">
        <v>0</v>
      </c>
      <c r="K192" s="665">
        <v>0</v>
      </c>
      <c r="L192" s="666">
        <v>1</v>
      </c>
      <c r="M192" s="663">
        <v>0</v>
      </c>
      <c r="N192" s="666">
        <v>1</v>
      </c>
      <c r="O192" s="663">
        <v>0</v>
      </c>
      <c r="P192" s="675">
        <v>0</v>
      </c>
      <c r="Q192" s="663">
        <v>0</v>
      </c>
      <c r="R192" s="675">
        <v>2.2222222222222223</v>
      </c>
      <c r="S192" s="663">
        <v>0</v>
      </c>
      <c r="T192" s="661">
        <f t="shared" si="5"/>
        <v>2.2222222222222223</v>
      </c>
      <c r="U192" s="669"/>
      <c r="AA192" s="485"/>
      <c r="AD192" s="486"/>
    </row>
    <row r="193" spans="1:30" x14ac:dyDescent="0.2">
      <c r="A193" s="656" t="s">
        <v>315</v>
      </c>
      <c r="B193" s="657" t="s">
        <v>587</v>
      </c>
      <c r="C193" s="657" t="s">
        <v>629</v>
      </c>
      <c r="D193" s="658" t="s">
        <v>636</v>
      </c>
      <c r="E193" s="659" t="s">
        <v>635</v>
      </c>
      <c r="F193" s="660">
        <v>5</v>
      </c>
      <c r="G193" s="661">
        <f t="shared" si="4"/>
        <v>6.75</v>
      </c>
      <c r="H193" s="662">
        <v>1</v>
      </c>
      <c r="I193" s="663">
        <v>0</v>
      </c>
      <c r="J193" s="669">
        <v>0</v>
      </c>
      <c r="K193" s="665">
        <v>0</v>
      </c>
      <c r="L193" s="666">
        <v>0</v>
      </c>
      <c r="M193" s="663">
        <v>0</v>
      </c>
      <c r="N193" s="666">
        <v>0</v>
      </c>
      <c r="O193" s="663">
        <v>0</v>
      </c>
      <c r="P193" s="675">
        <v>4.5</v>
      </c>
      <c r="Q193" s="663">
        <v>0</v>
      </c>
      <c r="R193" s="675">
        <v>0</v>
      </c>
      <c r="S193" s="663">
        <v>0</v>
      </c>
      <c r="T193" s="661">
        <f t="shared" si="5"/>
        <v>4.5</v>
      </c>
      <c r="U193" s="669"/>
      <c r="AA193" s="485"/>
      <c r="AD193" s="486"/>
    </row>
    <row r="194" spans="1:30" x14ac:dyDescent="0.2">
      <c r="A194" s="656" t="s">
        <v>315</v>
      </c>
      <c r="B194" s="657" t="s">
        <v>587</v>
      </c>
      <c r="C194" s="657" t="s">
        <v>629</v>
      </c>
      <c r="D194" s="658" t="s">
        <v>637</v>
      </c>
      <c r="E194" s="659" t="s">
        <v>638</v>
      </c>
      <c r="F194" s="660">
        <v>5</v>
      </c>
      <c r="G194" s="661">
        <f t="shared" si="4"/>
        <v>6.75</v>
      </c>
      <c r="H194" s="662">
        <v>1</v>
      </c>
      <c r="I194" s="663">
        <v>0</v>
      </c>
      <c r="J194" s="669">
        <v>0</v>
      </c>
      <c r="K194" s="665">
        <v>0</v>
      </c>
      <c r="L194" s="666">
        <v>0</v>
      </c>
      <c r="M194" s="663">
        <v>0</v>
      </c>
      <c r="N194" s="666">
        <v>0</v>
      </c>
      <c r="O194" s="663">
        <v>0</v>
      </c>
      <c r="P194" s="675">
        <v>4.5</v>
      </c>
      <c r="Q194" s="663">
        <v>0</v>
      </c>
      <c r="R194" s="675">
        <v>0</v>
      </c>
      <c r="S194" s="663">
        <v>0</v>
      </c>
      <c r="T194" s="661">
        <f t="shared" si="5"/>
        <v>4.5</v>
      </c>
      <c r="U194" s="669"/>
      <c r="V194" s="670"/>
      <c r="AA194" s="485"/>
      <c r="AD194" s="486"/>
    </row>
    <row r="195" spans="1:30" x14ac:dyDescent="0.2">
      <c r="A195" s="656" t="s">
        <v>315</v>
      </c>
      <c r="B195" s="657" t="s">
        <v>587</v>
      </c>
      <c r="C195" s="657" t="s">
        <v>629</v>
      </c>
      <c r="D195" s="658" t="s">
        <v>640</v>
      </c>
      <c r="E195" s="659" t="s">
        <v>639</v>
      </c>
      <c r="F195" s="660">
        <v>5</v>
      </c>
      <c r="G195" s="661">
        <f t="shared" si="4"/>
        <v>6.75</v>
      </c>
      <c r="H195" s="662">
        <v>1</v>
      </c>
      <c r="I195" s="663">
        <v>0</v>
      </c>
      <c r="J195" s="669">
        <v>0</v>
      </c>
      <c r="K195" s="665">
        <v>0</v>
      </c>
      <c r="L195" s="666">
        <v>0</v>
      </c>
      <c r="M195" s="663">
        <v>0</v>
      </c>
      <c r="N195" s="666">
        <v>0</v>
      </c>
      <c r="O195" s="663">
        <v>0</v>
      </c>
      <c r="P195" s="675">
        <v>4.5</v>
      </c>
      <c r="Q195" s="663">
        <v>0</v>
      </c>
      <c r="R195" s="675">
        <v>0</v>
      </c>
      <c r="S195" s="663">
        <v>0</v>
      </c>
      <c r="T195" s="661">
        <f t="shared" si="5"/>
        <v>4.5</v>
      </c>
      <c r="U195" s="669"/>
      <c r="AA195" s="485"/>
      <c r="AD195" s="486"/>
    </row>
    <row r="196" spans="1:30" x14ac:dyDescent="0.2">
      <c r="A196" s="656" t="s">
        <v>315</v>
      </c>
      <c r="B196" s="657" t="s">
        <v>587</v>
      </c>
      <c r="C196" s="657" t="s">
        <v>624</v>
      </c>
      <c r="D196" s="658" t="s">
        <v>653</v>
      </c>
      <c r="E196" s="659" t="s">
        <v>160</v>
      </c>
      <c r="F196" s="660">
        <v>15</v>
      </c>
      <c r="G196" s="661">
        <f t="shared" si="4"/>
        <v>1.1999999999999997</v>
      </c>
      <c r="H196" s="662">
        <v>0</v>
      </c>
      <c r="I196" s="663">
        <v>0</v>
      </c>
      <c r="J196" s="669">
        <v>0</v>
      </c>
      <c r="K196" s="665">
        <v>0</v>
      </c>
      <c r="L196" s="666">
        <v>3</v>
      </c>
      <c r="M196" s="663">
        <v>0</v>
      </c>
      <c r="N196" s="666">
        <v>0</v>
      </c>
      <c r="O196" s="663">
        <v>0</v>
      </c>
      <c r="P196" s="661">
        <v>8.8888888888888878E-2</v>
      </c>
      <c r="Q196" s="663">
        <v>0</v>
      </c>
      <c r="R196" s="661">
        <v>0</v>
      </c>
      <c r="S196" s="663">
        <v>0</v>
      </c>
      <c r="T196" s="661">
        <f t="shared" si="5"/>
        <v>8.8888888888888878E-2</v>
      </c>
      <c r="U196" s="669"/>
      <c r="AA196" s="485"/>
      <c r="AD196" s="486"/>
    </row>
    <row r="197" spans="1:30" x14ac:dyDescent="0.2">
      <c r="A197" s="656" t="s">
        <v>315</v>
      </c>
      <c r="B197" s="657" t="s">
        <v>587</v>
      </c>
      <c r="C197" s="657" t="s">
        <v>629</v>
      </c>
      <c r="D197" s="658" t="s">
        <v>642</v>
      </c>
      <c r="E197" s="659" t="s">
        <v>641</v>
      </c>
      <c r="F197" s="660">
        <v>5</v>
      </c>
      <c r="G197" s="661">
        <f t="shared" si="4"/>
        <v>13.5</v>
      </c>
      <c r="H197" s="662">
        <v>1</v>
      </c>
      <c r="I197" s="663">
        <v>0</v>
      </c>
      <c r="J197" s="669">
        <v>0</v>
      </c>
      <c r="K197" s="665">
        <v>0</v>
      </c>
      <c r="L197" s="666">
        <v>0</v>
      </c>
      <c r="M197" s="663">
        <v>0</v>
      </c>
      <c r="N197" s="666">
        <v>0</v>
      </c>
      <c r="O197" s="663">
        <v>0</v>
      </c>
      <c r="P197" s="675">
        <v>9</v>
      </c>
      <c r="Q197" s="663">
        <v>0</v>
      </c>
      <c r="R197" s="675">
        <v>0</v>
      </c>
      <c r="S197" s="663">
        <v>0</v>
      </c>
      <c r="T197" s="661">
        <f t="shared" si="5"/>
        <v>9</v>
      </c>
      <c r="U197" s="669"/>
      <c r="AA197" s="485"/>
      <c r="AD197" s="486"/>
    </row>
    <row r="198" spans="1:30" x14ac:dyDescent="0.2">
      <c r="A198" s="656" t="s">
        <v>315</v>
      </c>
      <c r="B198" s="657" t="s">
        <v>587</v>
      </c>
      <c r="C198" s="657" t="s">
        <v>629</v>
      </c>
      <c r="D198" s="658" t="s">
        <v>648</v>
      </c>
      <c r="E198" s="659" t="s">
        <v>647</v>
      </c>
      <c r="F198" s="660">
        <v>5</v>
      </c>
      <c r="G198" s="661">
        <f t="shared" si="4"/>
        <v>13.5</v>
      </c>
      <c r="H198" s="662">
        <v>0</v>
      </c>
      <c r="I198" s="663">
        <v>0</v>
      </c>
      <c r="J198" s="669">
        <v>0</v>
      </c>
      <c r="K198" s="665">
        <v>0</v>
      </c>
      <c r="L198" s="666">
        <v>1</v>
      </c>
      <c r="M198" s="663">
        <v>0</v>
      </c>
      <c r="N198" s="666">
        <v>0</v>
      </c>
      <c r="O198" s="663">
        <v>0</v>
      </c>
      <c r="P198" s="675">
        <v>9</v>
      </c>
      <c r="Q198" s="663">
        <v>0</v>
      </c>
      <c r="R198" s="675">
        <v>0</v>
      </c>
      <c r="S198" s="663">
        <v>0</v>
      </c>
      <c r="T198" s="661">
        <f t="shared" si="5"/>
        <v>9</v>
      </c>
      <c r="U198" s="669"/>
      <c r="AA198" s="485"/>
      <c r="AD198" s="486"/>
    </row>
    <row r="199" spans="1:30" x14ac:dyDescent="0.2">
      <c r="A199" s="656" t="s">
        <v>315</v>
      </c>
      <c r="B199" s="657" t="s">
        <v>587</v>
      </c>
      <c r="C199" s="657" t="s">
        <v>629</v>
      </c>
      <c r="D199" s="658" t="s">
        <v>646</v>
      </c>
      <c r="E199" s="659" t="s">
        <v>645</v>
      </c>
      <c r="F199" s="660">
        <v>5</v>
      </c>
      <c r="G199" s="661">
        <f t="shared" si="4"/>
        <v>6.75</v>
      </c>
      <c r="H199" s="662">
        <v>1</v>
      </c>
      <c r="I199" s="663">
        <v>0</v>
      </c>
      <c r="J199" s="669">
        <v>0</v>
      </c>
      <c r="K199" s="665">
        <v>0</v>
      </c>
      <c r="L199" s="666">
        <v>0</v>
      </c>
      <c r="M199" s="663">
        <v>0</v>
      </c>
      <c r="N199" s="666">
        <v>0</v>
      </c>
      <c r="O199" s="663">
        <v>0</v>
      </c>
      <c r="P199" s="675">
        <v>4.5</v>
      </c>
      <c r="Q199" s="663">
        <v>0</v>
      </c>
      <c r="R199" s="675">
        <v>0</v>
      </c>
      <c r="S199" s="663">
        <v>0</v>
      </c>
      <c r="T199" s="661">
        <f t="shared" si="5"/>
        <v>4.5</v>
      </c>
      <c r="U199" s="667"/>
      <c r="AA199" s="485"/>
      <c r="AD199" s="486"/>
    </row>
    <row r="200" spans="1:30" x14ac:dyDescent="0.2">
      <c r="A200" s="656" t="s">
        <v>315</v>
      </c>
      <c r="B200" s="657" t="s">
        <v>587</v>
      </c>
      <c r="C200" s="657" t="s">
        <v>629</v>
      </c>
      <c r="D200" s="658" t="s">
        <v>652</v>
      </c>
      <c r="E200" s="659" t="s">
        <v>651</v>
      </c>
      <c r="F200" s="660">
        <v>5</v>
      </c>
      <c r="G200" s="661">
        <f t="shared" si="4"/>
        <v>6.75</v>
      </c>
      <c r="H200" s="662">
        <v>0</v>
      </c>
      <c r="I200" s="663">
        <v>0</v>
      </c>
      <c r="J200" s="669">
        <v>0</v>
      </c>
      <c r="K200" s="665">
        <v>0</v>
      </c>
      <c r="L200" s="666">
        <v>1</v>
      </c>
      <c r="M200" s="663">
        <v>0</v>
      </c>
      <c r="N200" s="666">
        <v>0</v>
      </c>
      <c r="O200" s="663">
        <v>0</v>
      </c>
      <c r="P200" s="675">
        <v>4.5</v>
      </c>
      <c r="Q200" s="663">
        <v>0</v>
      </c>
      <c r="R200" s="675">
        <v>0</v>
      </c>
      <c r="S200" s="663">
        <v>0</v>
      </c>
      <c r="T200" s="661">
        <f t="shared" si="5"/>
        <v>4.5</v>
      </c>
      <c r="U200" s="667"/>
      <c r="AA200" s="485"/>
      <c r="AD200" s="486"/>
    </row>
    <row r="201" spans="1:30" x14ac:dyDescent="0.2">
      <c r="A201" s="657" t="s">
        <v>315</v>
      </c>
      <c r="B201" s="657" t="s">
        <v>9</v>
      </c>
      <c r="C201" s="657" t="s">
        <v>629</v>
      </c>
      <c r="D201" s="657" t="s">
        <v>316</v>
      </c>
      <c r="E201" s="657" t="s">
        <v>318</v>
      </c>
      <c r="F201" s="660">
        <v>6</v>
      </c>
      <c r="G201" s="661">
        <f t="shared" si="4"/>
        <v>56.699999999999996</v>
      </c>
      <c r="H201" s="662">
        <v>0.8</v>
      </c>
      <c r="I201" s="663">
        <v>0</v>
      </c>
      <c r="J201" s="669">
        <v>1.5</v>
      </c>
      <c r="K201" s="665">
        <v>0</v>
      </c>
      <c r="L201" s="666">
        <v>1</v>
      </c>
      <c r="M201" s="663">
        <v>0</v>
      </c>
      <c r="N201" s="666">
        <v>3</v>
      </c>
      <c r="O201" s="663">
        <v>0</v>
      </c>
      <c r="P201" s="675">
        <v>5</v>
      </c>
      <c r="Q201" s="663">
        <v>0</v>
      </c>
      <c r="R201" s="675">
        <v>5</v>
      </c>
      <c r="S201" s="663">
        <v>0</v>
      </c>
      <c r="T201" s="661">
        <f t="shared" si="5"/>
        <v>10</v>
      </c>
      <c r="U201" s="667"/>
      <c r="AA201" s="485"/>
      <c r="AD201" s="486"/>
    </row>
    <row r="202" spans="1:30" x14ac:dyDescent="0.2">
      <c r="A202" s="657" t="s">
        <v>315</v>
      </c>
      <c r="B202" s="657" t="s">
        <v>75</v>
      </c>
      <c r="C202" s="657" t="s">
        <v>629</v>
      </c>
      <c r="D202" s="657" t="s">
        <v>316</v>
      </c>
      <c r="E202" s="657" t="s">
        <v>318</v>
      </c>
      <c r="F202" s="660">
        <v>6</v>
      </c>
      <c r="G202" s="661">
        <f t="shared" si="4"/>
        <v>35.099999999999994</v>
      </c>
      <c r="H202" s="662">
        <v>0.4</v>
      </c>
      <c r="I202" s="663">
        <v>0</v>
      </c>
      <c r="J202" s="669">
        <v>0.5</v>
      </c>
      <c r="K202" s="665">
        <v>0</v>
      </c>
      <c r="L202" s="666">
        <v>1</v>
      </c>
      <c r="M202" s="663">
        <v>0</v>
      </c>
      <c r="N202" s="666">
        <v>2</v>
      </c>
      <c r="O202" s="663">
        <v>0</v>
      </c>
      <c r="P202" s="675">
        <v>5</v>
      </c>
      <c r="Q202" s="663">
        <v>0</v>
      </c>
      <c r="R202" s="675">
        <v>5</v>
      </c>
      <c r="S202" s="663">
        <v>0</v>
      </c>
      <c r="T202" s="661">
        <f t="shared" si="5"/>
        <v>10</v>
      </c>
      <c r="U202" s="669"/>
      <c r="AA202" s="485"/>
      <c r="AD202" s="486"/>
    </row>
    <row r="203" spans="1:30" x14ac:dyDescent="0.2">
      <c r="A203" s="657" t="s">
        <v>315</v>
      </c>
      <c r="B203" s="657" t="s">
        <v>80</v>
      </c>
      <c r="C203" s="657" t="s">
        <v>629</v>
      </c>
      <c r="D203" s="657" t="s">
        <v>316</v>
      </c>
      <c r="E203" s="657" t="s">
        <v>318</v>
      </c>
      <c r="F203" s="660">
        <v>6</v>
      </c>
      <c r="G203" s="661">
        <f t="shared" si="4"/>
        <v>35.099999999999994</v>
      </c>
      <c r="H203" s="662">
        <v>0.4</v>
      </c>
      <c r="I203" s="663">
        <v>0</v>
      </c>
      <c r="J203" s="669">
        <v>0.5</v>
      </c>
      <c r="K203" s="665">
        <v>0</v>
      </c>
      <c r="L203" s="666">
        <v>1</v>
      </c>
      <c r="M203" s="663">
        <v>0</v>
      </c>
      <c r="N203" s="666">
        <v>2</v>
      </c>
      <c r="O203" s="663">
        <v>0</v>
      </c>
      <c r="P203" s="675">
        <v>5</v>
      </c>
      <c r="Q203" s="663">
        <v>0</v>
      </c>
      <c r="R203" s="675">
        <v>5</v>
      </c>
      <c r="S203" s="663">
        <v>0</v>
      </c>
      <c r="T203" s="661">
        <f t="shared" si="5"/>
        <v>10</v>
      </c>
      <c r="U203" s="667"/>
      <c r="AA203" s="485"/>
      <c r="AD203" s="486"/>
    </row>
    <row r="204" spans="1:30" x14ac:dyDescent="0.2">
      <c r="A204" s="657" t="s">
        <v>315</v>
      </c>
      <c r="B204" s="657" t="s">
        <v>3</v>
      </c>
      <c r="C204" s="657" t="s">
        <v>629</v>
      </c>
      <c r="D204" s="657" t="s">
        <v>316</v>
      </c>
      <c r="E204" s="657" t="s">
        <v>318</v>
      </c>
      <c r="F204" s="660">
        <v>6</v>
      </c>
      <c r="G204" s="661">
        <f t="shared" si="4"/>
        <v>53.099999999999994</v>
      </c>
      <c r="H204" s="662">
        <v>0.4</v>
      </c>
      <c r="I204" s="663">
        <v>0</v>
      </c>
      <c r="J204" s="669">
        <v>1.5</v>
      </c>
      <c r="K204" s="665">
        <v>0</v>
      </c>
      <c r="L204" s="666">
        <v>1</v>
      </c>
      <c r="M204" s="663">
        <v>0</v>
      </c>
      <c r="N204" s="666">
        <v>3</v>
      </c>
      <c r="O204" s="663">
        <v>0</v>
      </c>
      <c r="P204" s="675">
        <v>5</v>
      </c>
      <c r="Q204" s="663">
        <v>0</v>
      </c>
      <c r="R204" s="675">
        <v>5</v>
      </c>
      <c r="S204" s="663">
        <v>0</v>
      </c>
      <c r="T204" s="661">
        <f t="shared" si="5"/>
        <v>10</v>
      </c>
      <c r="U204" s="667"/>
      <c r="AA204" s="485"/>
      <c r="AD204" s="486"/>
    </row>
    <row r="205" spans="1:30" x14ac:dyDescent="0.2">
      <c r="A205" s="657" t="s">
        <v>315</v>
      </c>
      <c r="B205" s="657" t="s">
        <v>9</v>
      </c>
      <c r="C205" s="657" t="s">
        <v>629</v>
      </c>
      <c r="D205" s="657" t="s">
        <v>177</v>
      </c>
      <c r="E205" s="657" t="s">
        <v>179</v>
      </c>
      <c r="F205" s="660">
        <v>6</v>
      </c>
      <c r="G205" s="661">
        <f t="shared" si="4"/>
        <v>47.25</v>
      </c>
      <c r="H205" s="662">
        <v>0</v>
      </c>
      <c r="I205" s="663">
        <v>0</v>
      </c>
      <c r="J205" s="669">
        <v>0</v>
      </c>
      <c r="K205" s="665">
        <v>0</v>
      </c>
      <c r="L205" s="666">
        <v>2</v>
      </c>
      <c r="M205" s="663">
        <v>0</v>
      </c>
      <c r="N205" s="666">
        <v>5</v>
      </c>
      <c r="O205" s="663">
        <v>0</v>
      </c>
      <c r="P205" s="675">
        <v>3.75</v>
      </c>
      <c r="Q205" s="663">
        <v>0</v>
      </c>
      <c r="R205" s="675">
        <v>3.75</v>
      </c>
      <c r="S205" s="663">
        <v>0</v>
      </c>
      <c r="T205" s="661">
        <f t="shared" si="5"/>
        <v>7.5</v>
      </c>
      <c r="U205" s="667"/>
      <c r="AA205" s="485"/>
      <c r="AD205" s="486"/>
    </row>
    <row r="206" spans="1:30" x14ac:dyDescent="0.2">
      <c r="A206" s="657" t="s">
        <v>315</v>
      </c>
      <c r="B206" s="657" t="s">
        <v>75</v>
      </c>
      <c r="C206" s="657" t="s">
        <v>629</v>
      </c>
      <c r="D206" s="657" t="s">
        <v>177</v>
      </c>
      <c r="E206" s="657" t="s">
        <v>179</v>
      </c>
      <c r="F206" s="660">
        <v>6</v>
      </c>
      <c r="G206" s="661">
        <f t="shared" si="4"/>
        <v>13.5</v>
      </c>
      <c r="H206" s="662">
        <v>0.5</v>
      </c>
      <c r="I206" s="663">
        <v>0</v>
      </c>
      <c r="J206" s="669">
        <v>1.5</v>
      </c>
      <c r="K206" s="665">
        <v>0</v>
      </c>
      <c r="L206" s="666">
        <v>0</v>
      </c>
      <c r="M206" s="663">
        <v>0</v>
      </c>
      <c r="N206" s="666">
        <v>0</v>
      </c>
      <c r="O206" s="663">
        <v>0</v>
      </c>
      <c r="P206" s="675">
        <v>3.75</v>
      </c>
      <c r="Q206" s="663">
        <v>0</v>
      </c>
      <c r="R206" s="675">
        <v>3.75</v>
      </c>
      <c r="S206" s="663">
        <v>0</v>
      </c>
      <c r="T206" s="661">
        <f t="shared" si="5"/>
        <v>7.5</v>
      </c>
      <c r="U206" s="669"/>
      <c r="AA206" s="485"/>
      <c r="AD206" s="486"/>
    </row>
    <row r="207" spans="1:30" x14ac:dyDescent="0.2">
      <c r="A207" s="657" t="s">
        <v>315</v>
      </c>
      <c r="B207" s="657" t="s">
        <v>80</v>
      </c>
      <c r="C207" s="657" t="s">
        <v>629</v>
      </c>
      <c r="D207" s="657" t="s">
        <v>177</v>
      </c>
      <c r="E207" s="657" t="s">
        <v>179</v>
      </c>
      <c r="F207" s="660">
        <v>6</v>
      </c>
      <c r="G207" s="661">
        <f t="shared" si="4"/>
        <v>13.5</v>
      </c>
      <c r="H207" s="662">
        <v>0.5</v>
      </c>
      <c r="I207" s="663">
        <v>0</v>
      </c>
      <c r="J207" s="669">
        <v>1.5</v>
      </c>
      <c r="K207" s="665">
        <v>0</v>
      </c>
      <c r="L207" s="666">
        <v>0</v>
      </c>
      <c r="M207" s="663">
        <v>0</v>
      </c>
      <c r="N207" s="666">
        <v>0</v>
      </c>
      <c r="O207" s="663">
        <v>0</v>
      </c>
      <c r="P207" s="675">
        <v>3.75</v>
      </c>
      <c r="Q207" s="663">
        <v>0</v>
      </c>
      <c r="R207" s="675">
        <v>3.75</v>
      </c>
      <c r="S207" s="663">
        <v>0</v>
      </c>
      <c r="T207" s="661">
        <f t="shared" si="5"/>
        <v>7.5</v>
      </c>
      <c r="U207" s="669"/>
      <c r="AA207" s="485"/>
      <c r="AD207" s="486"/>
    </row>
    <row r="208" spans="1:30" x14ac:dyDescent="0.2">
      <c r="A208" s="657" t="s">
        <v>315</v>
      </c>
      <c r="B208" s="657" t="s">
        <v>3</v>
      </c>
      <c r="C208" s="657" t="s">
        <v>629</v>
      </c>
      <c r="D208" s="657" t="s">
        <v>177</v>
      </c>
      <c r="E208" s="657" t="s">
        <v>179</v>
      </c>
      <c r="F208" s="660">
        <v>6</v>
      </c>
      <c r="G208" s="661">
        <f t="shared" ref="G208:G271" si="6">((((H208+L208)*P208)+((I208+M208)*Q208)+((J208+N208)*R208)+((K208+O208)*S208))*F208)/10*3</f>
        <v>27</v>
      </c>
      <c r="H208" s="662">
        <v>1</v>
      </c>
      <c r="I208" s="663">
        <v>0</v>
      </c>
      <c r="J208" s="669">
        <v>3</v>
      </c>
      <c r="K208" s="665">
        <v>0</v>
      </c>
      <c r="L208" s="666">
        <v>0</v>
      </c>
      <c r="M208" s="663">
        <v>0</v>
      </c>
      <c r="N208" s="666">
        <v>0</v>
      </c>
      <c r="O208" s="663">
        <v>0</v>
      </c>
      <c r="P208" s="675">
        <v>3.75</v>
      </c>
      <c r="Q208" s="663">
        <v>0</v>
      </c>
      <c r="R208" s="675">
        <v>3.75</v>
      </c>
      <c r="S208" s="663">
        <v>0</v>
      </c>
      <c r="T208" s="661">
        <f t="shared" ref="T208:T271" si="7">SUM(P208:S208)</f>
        <v>7.5</v>
      </c>
      <c r="U208" s="669"/>
      <c r="AA208" s="485"/>
      <c r="AD208" s="486"/>
    </row>
    <row r="209" spans="1:33" x14ac:dyDescent="0.2">
      <c r="A209" s="657" t="s">
        <v>315</v>
      </c>
      <c r="B209" s="657" t="s">
        <v>3</v>
      </c>
      <c r="C209" s="657" t="s">
        <v>629</v>
      </c>
      <c r="D209" s="657" t="s">
        <v>319</v>
      </c>
      <c r="E209" s="657" t="s">
        <v>321</v>
      </c>
      <c r="F209" s="660">
        <v>6</v>
      </c>
      <c r="G209" s="661">
        <f t="shared" si="6"/>
        <v>54</v>
      </c>
      <c r="H209" s="662">
        <v>2</v>
      </c>
      <c r="I209" s="663">
        <v>0</v>
      </c>
      <c r="J209" s="669">
        <v>4</v>
      </c>
      <c r="K209" s="665">
        <v>0</v>
      </c>
      <c r="L209" s="666">
        <v>0</v>
      </c>
      <c r="M209" s="663">
        <v>0</v>
      </c>
      <c r="N209" s="666">
        <v>0</v>
      </c>
      <c r="O209" s="663">
        <v>0</v>
      </c>
      <c r="P209" s="675">
        <v>5</v>
      </c>
      <c r="Q209" s="663">
        <v>0</v>
      </c>
      <c r="R209" s="675">
        <v>5</v>
      </c>
      <c r="S209" s="663">
        <v>0</v>
      </c>
      <c r="T209" s="661">
        <f t="shared" si="7"/>
        <v>10</v>
      </c>
      <c r="U209" s="669"/>
      <c r="AA209" s="485"/>
      <c r="AD209" s="486"/>
    </row>
    <row r="210" spans="1:33" x14ac:dyDescent="0.2">
      <c r="A210" s="657" t="s">
        <v>315</v>
      </c>
      <c r="B210" s="657" t="s">
        <v>3</v>
      </c>
      <c r="C210" s="657" t="s">
        <v>629</v>
      </c>
      <c r="D210" s="657" t="s">
        <v>290</v>
      </c>
      <c r="E210" s="657" t="s">
        <v>292</v>
      </c>
      <c r="F210" s="660">
        <v>6</v>
      </c>
      <c r="G210" s="661">
        <f t="shared" si="6"/>
        <v>18</v>
      </c>
      <c r="H210" s="662">
        <v>0</v>
      </c>
      <c r="I210" s="663">
        <v>0</v>
      </c>
      <c r="J210" s="669">
        <v>0</v>
      </c>
      <c r="K210" s="665">
        <v>0</v>
      </c>
      <c r="L210" s="666">
        <v>2</v>
      </c>
      <c r="M210" s="663">
        <v>0</v>
      </c>
      <c r="N210" s="666">
        <v>4</v>
      </c>
      <c r="O210" s="663">
        <v>0</v>
      </c>
      <c r="P210" s="675">
        <v>1.6666666666666667</v>
      </c>
      <c r="Q210" s="663">
        <v>0</v>
      </c>
      <c r="R210" s="675">
        <v>1.6666666666666667</v>
      </c>
      <c r="S210" s="663">
        <v>0</v>
      </c>
      <c r="T210" s="661">
        <f t="shared" si="7"/>
        <v>3.3333333333333335</v>
      </c>
      <c r="U210" s="669"/>
      <c r="AA210" s="485"/>
      <c r="AD210" s="486"/>
      <c r="AE210" s="585"/>
      <c r="AF210" s="585"/>
      <c r="AG210" s="593"/>
    </row>
    <row r="211" spans="1:33" x14ac:dyDescent="0.2">
      <c r="A211" s="656" t="s">
        <v>315</v>
      </c>
      <c r="B211" s="657" t="s">
        <v>3</v>
      </c>
      <c r="C211" s="657" t="s">
        <v>623</v>
      </c>
      <c r="D211" s="657" t="s">
        <v>4</v>
      </c>
      <c r="E211" s="657" t="s">
        <v>6</v>
      </c>
      <c r="F211" s="660">
        <v>24</v>
      </c>
      <c r="G211" s="661">
        <f t="shared" si="6"/>
        <v>4.3999999999999986</v>
      </c>
      <c r="H211" s="662">
        <v>3</v>
      </c>
      <c r="I211" s="663">
        <v>0</v>
      </c>
      <c r="J211" s="669">
        <v>0</v>
      </c>
      <c r="K211" s="665">
        <v>0</v>
      </c>
      <c r="L211" s="666">
        <v>8</v>
      </c>
      <c r="M211" s="663">
        <v>0</v>
      </c>
      <c r="N211" s="666">
        <v>0</v>
      </c>
      <c r="O211" s="663">
        <v>0</v>
      </c>
      <c r="P211" s="675">
        <v>5.5555555555555552E-2</v>
      </c>
      <c r="Q211" s="663">
        <v>0</v>
      </c>
      <c r="R211" s="675">
        <v>0</v>
      </c>
      <c r="S211" s="663">
        <v>0</v>
      </c>
      <c r="T211" s="661">
        <f t="shared" si="7"/>
        <v>5.5555555555555552E-2</v>
      </c>
      <c r="U211" s="669"/>
      <c r="AA211" s="485"/>
      <c r="AD211" s="486"/>
      <c r="AE211" s="585"/>
      <c r="AF211" s="585"/>
      <c r="AG211" s="593"/>
    </row>
    <row r="212" spans="1:33" x14ac:dyDescent="0.2">
      <c r="A212" s="656" t="s">
        <v>315</v>
      </c>
      <c r="B212" s="657" t="s">
        <v>3</v>
      </c>
      <c r="C212" s="657" t="s">
        <v>623</v>
      </c>
      <c r="D212" s="657" t="s">
        <v>4</v>
      </c>
      <c r="E212" s="657" t="s">
        <v>6</v>
      </c>
      <c r="F212" s="660">
        <v>24</v>
      </c>
      <c r="G212" s="661">
        <f t="shared" si="6"/>
        <v>0.8</v>
      </c>
      <c r="H212" s="662">
        <v>0</v>
      </c>
      <c r="I212" s="663">
        <v>0</v>
      </c>
      <c r="J212" s="669">
        <v>0</v>
      </c>
      <c r="K212" s="665">
        <v>0</v>
      </c>
      <c r="L212" s="666">
        <v>2</v>
      </c>
      <c r="M212" s="663">
        <v>0</v>
      </c>
      <c r="N212" s="666">
        <v>0</v>
      </c>
      <c r="O212" s="663">
        <v>0</v>
      </c>
      <c r="P212" s="675">
        <v>5.5555555555555552E-2</v>
      </c>
      <c r="Q212" s="663">
        <v>0</v>
      </c>
      <c r="R212" s="675">
        <v>0</v>
      </c>
      <c r="S212" s="663">
        <v>0</v>
      </c>
      <c r="T212" s="661">
        <f t="shared" si="7"/>
        <v>5.5555555555555552E-2</v>
      </c>
      <c r="U212" s="669"/>
      <c r="AA212" s="485"/>
      <c r="AD212" s="486"/>
    </row>
    <row r="213" spans="1:33" x14ac:dyDescent="0.2">
      <c r="A213" s="656" t="s">
        <v>315</v>
      </c>
      <c r="B213" s="657" t="s">
        <v>9</v>
      </c>
      <c r="C213" s="657" t="s">
        <v>629</v>
      </c>
      <c r="D213" s="657" t="s">
        <v>10</v>
      </c>
      <c r="E213" s="657" t="s">
        <v>12</v>
      </c>
      <c r="F213" s="660">
        <v>6</v>
      </c>
      <c r="G213" s="661">
        <f t="shared" si="6"/>
        <v>49.5</v>
      </c>
      <c r="H213" s="662">
        <v>0</v>
      </c>
      <c r="I213" s="663">
        <v>0</v>
      </c>
      <c r="J213" s="669">
        <v>0</v>
      </c>
      <c r="K213" s="665">
        <v>0</v>
      </c>
      <c r="L213" s="666">
        <v>2</v>
      </c>
      <c r="M213" s="663">
        <v>0</v>
      </c>
      <c r="N213" s="666">
        <v>5</v>
      </c>
      <c r="O213" s="663">
        <v>0</v>
      </c>
      <c r="P213" s="675">
        <v>7.5</v>
      </c>
      <c r="Q213" s="663">
        <v>0</v>
      </c>
      <c r="R213" s="675">
        <v>2.5</v>
      </c>
      <c r="S213" s="663">
        <v>0</v>
      </c>
      <c r="T213" s="661">
        <f t="shared" si="7"/>
        <v>10</v>
      </c>
      <c r="U213" s="669"/>
      <c r="AA213" s="485"/>
      <c r="AD213" s="486"/>
    </row>
    <row r="214" spans="1:33" x14ac:dyDescent="0.2">
      <c r="A214" s="657" t="s">
        <v>315</v>
      </c>
      <c r="B214" s="657" t="s">
        <v>9</v>
      </c>
      <c r="C214" s="657" t="s">
        <v>629</v>
      </c>
      <c r="D214" s="657" t="s">
        <v>84</v>
      </c>
      <c r="E214" s="657" t="s">
        <v>86</v>
      </c>
      <c r="F214" s="660">
        <v>6</v>
      </c>
      <c r="G214" s="661">
        <f t="shared" si="6"/>
        <v>18.899999999999999</v>
      </c>
      <c r="H214" s="662">
        <v>2</v>
      </c>
      <c r="I214" s="663">
        <v>0</v>
      </c>
      <c r="J214" s="669">
        <v>5</v>
      </c>
      <c r="K214" s="665">
        <v>0</v>
      </c>
      <c r="L214" s="666">
        <v>0</v>
      </c>
      <c r="M214" s="663">
        <v>0</v>
      </c>
      <c r="N214" s="666">
        <v>0</v>
      </c>
      <c r="O214" s="663">
        <v>0</v>
      </c>
      <c r="P214" s="675">
        <v>1.4999999999999998</v>
      </c>
      <c r="Q214" s="663">
        <v>0</v>
      </c>
      <c r="R214" s="675">
        <v>1.4999999999999998</v>
      </c>
      <c r="S214" s="663">
        <v>0</v>
      </c>
      <c r="T214" s="661">
        <f t="shared" si="7"/>
        <v>2.9999999999999996</v>
      </c>
      <c r="U214" s="669"/>
      <c r="AA214" s="485"/>
      <c r="AD214" s="486"/>
    </row>
    <row r="215" spans="1:33" x14ac:dyDescent="0.2">
      <c r="A215" s="656" t="s">
        <v>315</v>
      </c>
      <c r="B215" s="657" t="s">
        <v>9</v>
      </c>
      <c r="C215" s="657" t="s">
        <v>629</v>
      </c>
      <c r="D215" s="657" t="s">
        <v>15</v>
      </c>
      <c r="E215" s="657" t="s">
        <v>17</v>
      </c>
      <c r="F215" s="660">
        <v>6</v>
      </c>
      <c r="G215" s="661">
        <f t="shared" si="6"/>
        <v>63</v>
      </c>
      <c r="H215" s="662">
        <v>2</v>
      </c>
      <c r="I215" s="663">
        <v>0</v>
      </c>
      <c r="J215" s="669">
        <v>5</v>
      </c>
      <c r="K215" s="665">
        <v>0</v>
      </c>
      <c r="L215" s="666">
        <v>0</v>
      </c>
      <c r="M215" s="663">
        <v>0</v>
      </c>
      <c r="N215" s="666">
        <v>0</v>
      </c>
      <c r="O215" s="663">
        <v>0</v>
      </c>
      <c r="P215" s="675">
        <v>5</v>
      </c>
      <c r="Q215" s="663">
        <v>0</v>
      </c>
      <c r="R215" s="675">
        <v>5</v>
      </c>
      <c r="S215" s="663">
        <v>0</v>
      </c>
      <c r="T215" s="661">
        <f t="shared" si="7"/>
        <v>10</v>
      </c>
      <c r="U215" s="669"/>
      <c r="AA215" s="485"/>
      <c r="AD215" s="486"/>
    </row>
    <row r="216" spans="1:33" x14ac:dyDescent="0.2">
      <c r="A216" s="657" t="s">
        <v>315</v>
      </c>
      <c r="B216" s="657" t="s">
        <v>9</v>
      </c>
      <c r="C216" s="657" t="s">
        <v>629</v>
      </c>
      <c r="D216" s="657" t="s">
        <v>322</v>
      </c>
      <c r="E216" s="657" t="s">
        <v>324</v>
      </c>
      <c r="F216" s="660">
        <v>6</v>
      </c>
      <c r="G216" s="661">
        <f t="shared" si="6"/>
        <v>72</v>
      </c>
      <c r="H216" s="662">
        <v>0</v>
      </c>
      <c r="I216" s="663">
        <v>0</v>
      </c>
      <c r="J216" s="669">
        <v>0</v>
      </c>
      <c r="K216" s="665">
        <v>0</v>
      </c>
      <c r="L216" s="666">
        <v>2</v>
      </c>
      <c r="M216" s="663">
        <v>0</v>
      </c>
      <c r="N216" s="666">
        <v>6</v>
      </c>
      <c r="O216" s="663">
        <v>0</v>
      </c>
      <c r="P216" s="675">
        <v>5</v>
      </c>
      <c r="Q216" s="663">
        <v>0</v>
      </c>
      <c r="R216" s="675">
        <v>5</v>
      </c>
      <c r="S216" s="663">
        <v>0</v>
      </c>
      <c r="T216" s="661">
        <f t="shared" si="7"/>
        <v>10</v>
      </c>
      <c r="U216" s="669"/>
      <c r="AA216" s="485"/>
      <c r="AD216" s="486"/>
    </row>
    <row r="217" spans="1:33" x14ac:dyDescent="0.2">
      <c r="A217" s="657" t="s">
        <v>315</v>
      </c>
      <c r="B217" s="657" t="s">
        <v>9</v>
      </c>
      <c r="C217" s="657" t="s">
        <v>629</v>
      </c>
      <c r="D217" s="657" t="s">
        <v>296</v>
      </c>
      <c r="E217" s="657" t="s">
        <v>298</v>
      </c>
      <c r="F217" s="660">
        <v>6</v>
      </c>
      <c r="G217" s="661">
        <f t="shared" si="6"/>
        <v>12.600000000000001</v>
      </c>
      <c r="H217" s="662">
        <v>0</v>
      </c>
      <c r="I217" s="663">
        <v>0</v>
      </c>
      <c r="J217" s="669">
        <v>0</v>
      </c>
      <c r="K217" s="665">
        <v>0</v>
      </c>
      <c r="L217" s="666">
        <v>2</v>
      </c>
      <c r="M217" s="663">
        <v>0</v>
      </c>
      <c r="N217" s="666">
        <v>5</v>
      </c>
      <c r="O217" s="663">
        <v>0</v>
      </c>
      <c r="P217" s="675">
        <v>1</v>
      </c>
      <c r="Q217" s="663">
        <v>0</v>
      </c>
      <c r="R217" s="675">
        <v>1</v>
      </c>
      <c r="S217" s="663">
        <v>0</v>
      </c>
      <c r="T217" s="661">
        <f t="shared" si="7"/>
        <v>2</v>
      </c>
      <c r="U217" s="669"/>
      <c r="AA217" s="485"/>
      <c r="AD217" s="486"/>
    </row>
    <row r="218" spans="1:33" x14ac:dyDescent="0.2">
      <c r="A218" s="657" t="s">
        <v>315</v>
      </c>
      <c r="B218" s="657" t="s">
        <v>9</v>
      </c>
      <c r="C218" s="657" t="s">
        <v>629</v>
      </c>
      <c r="D218" s="657" t="s">
        <v>299</v>
      </c>
      <c r="E218" s="657" t="s">
        <v>301</v>
      </c>
      <c r="F218" s="660">
        <v>6</v>
      </c>
      <c r="G218" s="661">
        <f t="shared" si="6"/>
        <v>24</v>
      </c>
      <c r="H218" s="662">
        <v>2</v>
      </c>
      <c r="I218" s="663">
        <v>0</v>
      </c>
      <c r="J218" s="669">
        <v>6</v>
      </c>
      <c r="K218" s="665">
        <v>0</v>
      </c>
      <c r="L218" s="666">
        <v>0</v>
      </c>
      <c r="M218" s="663">
        <v>0</v>
      </c>
      <c r="N218" s="666">
        <v>0</v>
      </c>
      <c r="O218" s="663">
        <v>0</v>
      </c>
      <c r="P218" s="675">
        <v>1.6666666666666667</v>
      </c>
      <c r="Q218" s="663">
        <v>0</v>
      </c>
      <c r="R218" s="675">
        <v>1.6666666666666667</v>
      </c>
      <c r="S218" s="663">
        <v>0</v>
      </c>
      <c r="T218" s="661">
        <f t="shared" si="7"/>
        <v>3.3333333333333335</v>
      </c>
      <c r="U218" s="669"/>
      <c r="AA218" s="485"/>
      <c r="AD218" s="486"/>
    </row>
    <row r="219" spans="1:33" x14ac:dyDescent="0.2">
      <c r="A219" s="657" t="s">
        <v>315</v>
      </c>
      <c r="B219" s="657" t="s">
        <v>9</v>
      </c>
      <c r="C219" s="657" t="s">
        <v>629</v>
      </c>
      <c r="D219" s="657" t="s">
        <v>325</v>
      </c>
      <c r="E219" s="657" t="s">
        <v>327</v>
      </c>
      <c r="F219" s="660">
        <v>6</v>
      </c>
      <c r="G219" s="661">
        <f t="shared" si="6"/>
        <v>49.5</v>
      </c>
      <c r="H219" s="662">
        <v>2</v>
      </c>
      <c r="I219" s="663">
        <v>0</v>
      </c>
      <c r="J219" s="669">
        <v>5</v>
      </c>
      <c r="K219" s="665">
        <v>0</v>
      </c>
      <c r="L219" s="666">
        <v>0</v>
      </c>
      <c r="M219" s="663">
        <v>0</v>
      </c>
      <c r="N219" s="666">
        <v>0</v>
      </c>
      <c r="O219" s="663">
        <v>0</v>
      </c>
      <c r="P219" s="675">
        <v>7.5</v>
      </c>
      <c r="Q219" s="663">
        <v>0</v>
      </c>
      <c r="R219" s="675">
        <v>2.5</v>
      </c>
      <c r="S219" s="663">
        <v>0</v>
      </c>
      <c r="T219" s="661">
        <f t="shared" si="7"/>
        <v>10</v>
      </c>
      <c r="U219" s="669"/>
      <c r="AA219" s="485"/>
      <c r="AD219" s="486"/>
    </row>
    <row r="220" spans="1:33" x14ac:dyDescent="0.2">
      <c r="A220" s="656" t="s">
        <v>315</v>
      </c>
      <c r="B220" s="657" t="s">
        <v>9</v>
      </c>
      <c r="C220" s="657" t="s">
        <v>629</v>
      </c>
      <c r="D220" s="657" t="s">
        <v>19</v>
      </c>
      <c r="E220" s="657" t="s">
        <v>21</v>
      </c>
      <c r="F220" s="660">
        <v>6</v>
      </c>
      <c r="G220" s="661">
        <f t="shared" si="6"/>
        <v>63</v>
      </c>
      <c r="H220" s="662">
        <v>2</v>
      </c>
      <c r="I220" s="663">
        <v>0</v>
      </c>
      <c r="J220" s="669">
        <v>5</v>
      </c>
      <c r="K220" s="665">
        <v>0</v>
      </c>
      <c r="L220" s="666">
        <v>0</v>
      </c>
      <c r="M220" s="663">
        <v>0</v>
      </c>
      <c r="N220" s="666">
        <v>0</v>
      </c>
      <c r="O220" s="663">
        <v>0</v>
      </c>
      <c r="P220" s="675">
        <v>5</v>
      </c>
      <c r="Q220" s="663">
        <v>0</v>
      </c>
      <c r="R220" s="675">
        <v>5</v>
      </c>
      <c r="S220" s="663">
        <v>0</v>
      </c>
      <c r="T220" s="661">
        <f t="shared" si="7"/>
        <v>10</v>
      </c>
      <c r="U220" s="669"/>
      <c r="AA220" s="485"/>
      <c r="AD220" s="486"/>
      <c r="AF220" s="590"/>
      <c r="AG220" s="591"/>
    </row>
    <row r="221" spans="1:33" x14ac:dyDescent="0.2">
      <c r="A221" s="657" t="s">
        <v>315</v>
      </c>
      <c r="B221" s="657" t="s">
        <v>9</v>
      </c>
      <c r="C221" s="657" t="s">
        <v>629</v>
      </c>
      <c r="D221" s="657" t="s">
        <v>328</v>
      </c>
      <c r="E221" s="657" t="s">
        <v>330</v>
      </c>
      <c r="F221" s="660">
        <v>6</v>
      </c>
      <c r="G221" s="661">
        <f t="shared" si="6"/>
        <v>54</v>
      </c>
      <c r="H221" s="662">
        <v>0</v>
      </c>
      <c r="I221" s="663">
        <v>0</v>
      </c>
      <c r="J221" s="669">
        <v>0</v>
      </c>
      <c r="K221" s="665">
        <v>0</v>
      </c>
      <c r="L221" s="666">
        <v>2</v>
      </c>
      <c r="M221" s="663">
        <v>0</v>
      </c>
      <c r="N221" s="666">
        <v>6</v>
      </c>
      <c r="O221" s="663">
        <v>0</v>
      </c>
      <c r="P221" s="675">
        <v>7.5</v>
      </c>
      <c r="Q221" s="663">
        <v>0</v>
      </c>
      <c r="R221" s="675">
        <v>2.5</v>
      </c>
      <c r="S221" s="663">
        <v>0</v>
      </c>
      <c r="T221" s="661">
        <f t="shared" si="7"/>
        <v>10</v>
      </c>
      <c r="U221" s="669"/>
      <c r="AA221" s="485"/>
      <c r="AD221" s="486"/>
    </row>
    <row r="222" spans="1:33" x14ac:dyDescent="0.2">
      <c r="A222" s="657" t="s">
        <v>315</v>
      </c>
      <c r="B222" s="657" t="s">
        <v>9</v>
      </c>
      <c r="C222" s="657" t="s">
        <v>629</v>
      </c>
      <c r="D222" s="657" t="s">
        <v>331</v>
      </c>
      <c r="E222" s="657" t="s">
        <v>333</v>
      </c>
      <c r="F222" s="660">
        <v>6</v>
      </c>
      <c r="G222" s="661">
        <f t="shared" si="6"/>
        <v>54</v>
      </c>
      <c r="H222" s="662">
        <v>0</v>
      </c>
      <c r="I222" s="663">
        <v>0</v>
      </c>
      <c r="J222" s="669">
        <v>0</v>
      </c>
      <c r="K222" s="665">
        <v>0</v>
      </c>
      <c r="L222" s="666">
        <v>2</v>
      </c>
      <c r="M222" s="663">
        <v>0</v>
      </c>
      <c r="N222" s="666">
        <v>6</v>
      </c>
      <c r="O222" s="663">
        <v>0</v>
      </c>
      <c r="P222" s="675">
        <v>7.5</v>
      </c>
      <c r="Q222" s="663">
        <v>0</v>
      </c>
      <c r="R222" s="675">
        <v>2.5</v>
      </c>
      <c r="S222" s="663">
        <v>0</v>
      </c>
      <c r="T222" s="661">
        <f t="shared" si="7"/>
        <v>10</v>
      </c>
      <c r="U222" s="669"/>
      <c r="AA222" s="485"/>
      <c r="AD222" s="486"/>
    </row>
    <row r="223" spans="1:33" x14ac:dyDescent="0.2">
      <c r="A223" s="657" t="s">
        <v>315</v>
      </c>
      <c r="B223" s="657" t="s">
        <v>9</v>
      </c>
      <c r="C223" s="657" t="s">
        <v>629</v>
      </c>
      <c r="D223" s="657" t="s">
        <v>87</v>
      </c>
      <c r="E223" s="657" t="s">
        <v>89</v>
      </c>
      <c r="F223" s="660">
        <v>6</v>
      </c>
      <c r="G223" s="661">
        <f t="shared" si="6"/>
        <v>6.3000000000000007</v>
      </c>
      <c r="H223" s="662">
        <v>0</v>
      </c>
      <c r="I223" s="663">
        <v>0</v>
      </c>
      <c r="J223" s="669">
        <v>0</v>
      </c>
      <c r="K223" s="665">
        <v>0</v>
      </c>
      <c r="L223" s="666">
        <v>2</v>
      </c>
      <c r="M223" s="663">
        <v>0</v>
      </c>
      <c r="N223" s="666">
        <v>5</v>
      </c>
      <c r="O223" s="663">
        <v>0</v>
      </c>
      <c r="P223" s="675">
        <v>0.5</v>
      </c>
      <c r="Q223" s="663">
        <v>0</v>
      </c>
      <c r="R223" s="675">
        <v>0.5</v>
      </c>
      <c r="S223" s="663">
        <v>0</v>
      </c>
      <c r="T223" s="661">
        <f t="shared" si="7"/>
        <v>1</v>
      </c>
      <c r="U223" s="669"/>
      <c r="AA223" s="485"/>
      <c r="AD223" s="486"/>
    </row>
    <row r="224" spans="1:33" x14ac:dyDescent="0.2">
      <c r="A224" s="657" t="s">
        <v>315</v>
      </c>
      <c r="B224" s="657" t="s">
        <v>9</v>
      </c>
      <c r="C224" s="657" t="s">
        <v>623</v>
      </c>
      <c r="D224" s="657" t="s">
        <v>23</v>
      </c>
      <c r="E224" s="657" t="s">
        <v>6</v>
      </c>
      <c r="F224" s="660">
        <v>24</v>
      </c>
      <c r="G224" s="661">
        <f t="shared" si="6"/>
        <v>14.399999999999999</v>
      </c>
      <c r="H224" s="662">
        <v>12</v>
      </c>
      <c r="I224" s="663">
        <v>0</v>
      </c>
      <c r="J224" s="669">
        <v>0</v>
      </c>
      <c r="K224" s="665">
        <v>0</v>
      </c>
      <c r="L224" s="666">
        <v>24</v>
      </c>
      <c r="M224" s="663">
        <v>0</v>
      </c>
      <c r="N224" s="666">
        <v>0</v>
      </c>
      <c r="O224" s="663">
        <v>0</v>
      </c>
      <c r="P224" s="675">
        <v>5.5555555555555552E-2</v>
      </c>
      <c r="Q224" s="663">
        <v>0</v>
      </c>
      <c r="R224" s="675">
        <v>0</v>
      </c>
      <c r="S224" s="663">
        <v>0</v>
      </c>
      <c r="T224" s="661">
        <f t="shared" si="7"/>
        <v>5.5555555555555552E-2</v>
      </c>
      <c r="U224" s="667"/>
      <c r="AA224" s="485"/>
      <c r="AD224" s="486"/>
    </row>
    <row r="225" spans="1:30" x14ac:dyDescent="0.2">
      <c r="A225" s="656" t="s">
        <v>315</v>
      </c>
      <c r="B225" s="657" t="s">
        <v>9</v>
      </c>
      <c r="C225" s="657" t="s">
        <v>623</v>
      </c>
      <c r="D225" s="657" t="s">
        <v>23</v>
      </c>
      <c r="E225" s="657" t="s">
        <v>6</v>
      </c>
      <c r="F225" s="660">
        <v>24</v>
      </c>
      <c r="G225" s="661">
        <f t="shared" si="6"/>
        <v>3.5999999999999996</v>
      </c>
      <c r="H225" s="662">
        <v>6</v>
      </c>
      <c r="I225" s="663">
        <v>0</v>
      </c>
      <c r="J225" s="669">
        <v>0</v>
      </c>
      <c r="K225" s="665">
        <v>0</v>
      </c>
      <c r="L225" s="666">
        <v>3</v>
      </c>
      <c r="M225" s="663">
        <v>0</v>
      </c>
      <c r="N225" s="666">
        <v>0</v>
      </c>
      <c r="O225" s="663">
        <v>0</v>
      </c>
      <c r="P225" s="675">
        <v>5.5555555555555552E-2</v>
      </c>
      <c r="Q225" s="663">
        <v>0</v>
      </c>
      <c r="R225" s="675">
        <v>0</v>
      </c>
      <c r="S225" s="663">
        <v>0</v>
      </c>
      <c r="T225" s="661">
        <f t="shared" si="7"/>
        <v>5.5555555555555552E-2</v>
      </c>
      <c r="U225" s="669"/>
      <c r="AA225" s="485"/>
      <c r="AD225" s="486"/>
    </row>
    <row r="226" spans="1:30" x14ac:dyDescent="0.2">
      <c r="A226" s="657" t="s">
        <v>315</v>
      </c>
      <c r="B226" s="657" t="s">
        <v>9</v>
      </c>
      <c r="C226" s="657" t="s">
        <v>629</v>
      </c>
      <c r="D226" s="657" t="s">
        <v>334</v>
      </c>
      <c r="E226" s="657" t="s">
        <v>336</v>
      </c>
      <c r="F226" s="660">
        <v>6</v>
      </c>
      <c r="G226" s="661">
        <f t="shared" si="6"/>
        <v>90</v>
      </c>
      <c r="H226" s="662">
        <v>2</v>
      </c>
      <c r="I226" s="663">
        <v>0</v>
      </c>
      <c r="J226" s="669">
        <v>8</v>
      </c>
      <c r="K226" s="665">
        <v>0</v>
      </c>
      <c r="L226" s="666">
        <v>0</v>
      </c>
      <c r="M226" s="663">
        <v>0</v>
      </c>
      <c r="N226" s="666">
        <v>0</v>
      </c>
      <c r="O226" s="663">
        <v>0</v>
      </c>
      <c r="P226" s="675">
        <v>5</v>
      </c>
      <c r="Q226" s="663">
        <v>0</v>
      </c>
      <c r="R226" s="675">
        <v>5</v>
      </c>
      <c r="S226" s="663">
        <v>0</v>
      </c>
      <c r="T226" s="661">
        <f t="shared" si="7"/>
        <v>10</v>
      </c>
      <c r="U226" s="667"/>
      <c r="AA226" s="485"/>
      <c r="AD226" s="486"/>
    </row>
    <row r="227" spans="1:30" x14ac:dyDescent="0.2">
      <c r="A227" s="657" t="s">
        <v>315</v>
      </c>
      <c r="B227" s="657" t="s">
        <v>9</v>
      </c>
      <c r="C227" s="657" t="s">
        <v>630</v>
      </c>
      <c r="D227" s="657" t="s">
        <v>337</v>
      </c>
      <c r="E227" s="657" t="s">
        <v>339</v>
      </c>
      <c r="F227" s="660">
        <v>6</v>
      </c>
      <c r="G227" s="661">
        <f t="shared" si="6"/>
        <v>9</v>
      </c>
      <c r="H227" s="662">
        <v>1</v>
      </c>
      <c r="I227" s="663">
        <v>0</v>
      </c>
      <c r="J227" s="669">
        <v>1</v>
      </c>
      <c r="K227" s="665">
        <v>0</v>
      </c>
      <c r="L227" s="666">
        <v>0</v>
      </c>
      <c r="M227" s="663">
        <v>0</v>
      </c>
      <c r="N227" s="666">
        <v>0</v>
      </c>
      <c r="O227" s="663">
        <v>0</v>
      </c>
      <c r="P227" s="675">
        <v>3.75</v>
      </c>
      <c r="Q227" s="663">
        <v>0</v>
      </c>
      <c r="R227" s="675">
        <v>1.25</v>
      </c>
      <c r="S227" s="663">
        <v>0</v>
      </c>
      <c r="T227" s="661">
        <f t="shared" si="7"/>
        <v>5</v>
      </c>
      <c r="U227" s="667"/>
      <c r="AA227" s="485"/>
      <c r="AD227" s="486"/>
    </row>
    <row r="228" spans="1:30" x14ac:dyDescent="0.2">
      <c r="A228" s="657" t="s">
        <v>315</v>
      </c>
      <c r="B228" s="657" t="s">
        <v>9</v>
      </c>
      <c r="C228" s="657" t="s">
        <v>630</v>
      </c>
      <c r="D228" s="657" t="s">
        <v>114</v>
      </c>
      <c r="E228" s="657" t="s">
        <v>116</v>
      </c>
      <c r="F228" s="660">
        <v>6</v>
      </c>
      <c r="G228" s="661">
        <f t="shared" si="6"/>
        <v>7.5</v>
      </c>
      <c r="H228" s="662">
        <v>1</v>
      </c>
      <c r="I228" s="663">
        <v>0</v>
      </c>
      <c r="J228" s="669">
        <v>2</v>
      </c>
      <c r="K228" s="665">
        <v>0</v>
      </c>
      <c r="L228" s="666">
        <v>0</v>
      </c>
      <c r="M228" s="663">
        <v>0</v>
      </c>
      <c r="N228" s="666">
        <v>0</v>
      </c>
      <c r="O228" s="663">
        <v>0</v>
      </c>
      <c r="P228" s="675">
        <v>2.5</v>
      </c>
      <c r="Q228" s="663">
        <v>0</v>
      </c>
      <c r="R228" s="675">
        <v>0.83333333333333337</v>
      </c>
      <c r="S228" s="663">
        <v>0</v>
      </c>
      <c r="T228" s="661">
        <f t="shared" si="7"/>
        <v>3.3333333333333335</v>
      </c>
      <c r="U228" s="667"/>
      <c r="AA228" s="485"/>
      <c r="AD228" s="486"/>
    </row>
    <row r="229" spans="1:30" x14ac:dyDescent="0.2">
      <c r="A229" s="656" t="s">
        <v>315</v>
      </c>
      <c r="B229" s="657" t="s">
        <v>24</v>
      </c>
      <c r="C229" s="657" t="s">
        <v>630</v>
      </c>
      <c r="D229" s="657" t="s">
        <v>25</v>
      </c>
      <c r="E229" s="657" t="s">
        <v>27</v>
      </c>
      <c r="F229" s="660">
        <v>6</v>
      </c>
      <c r="G229" s="661">
        <f t="shared" si="6"/>
        <v>3</v>
      </c>
      <c r="H229" s="662">
        <v>0</v>
      </c>
      <c r="I229" s="663">
        <v>0</v>
      </c>
      <c r="J229" s="669">
        <v>0</v>
      </c>
      <c r="K229" s="665">
        <v>0</v>
      </c>
      <c r="L229" s="666">
        <v>1</v>
      </c>
      <c r="M229" s="663">
        <v>0</v>
      </c>
      <c r="N229" s="666">
        <v>1</v>
      </c>
      <c r="O229" s="663">
        <v>0</v>
      </c>
      <c r="P229" s="675">
        <v>0</v>
      </c>
      <c r="Q229" s="663">
        <v>0</v>
      </c>
      <c r="R229" s="675">
        <v>1.6666666666666667</v>
      </c>
      <c r="S229" s="663">
        <v>0</v>
      </c>
      <c r="T229" s="661">
        <f t="shared" si="7"/>
        <v>1.6666666666666667</v>
      </c>
      <c r="U229" s="669"/>
      <c r="AA229" s="485"/>
      <c r="AD229" s="486"/>
    </row>
    <row r="230" spans="1:30" x14ac:dyDescent="0.2">
      <c r="A230" s="656" t="s">
        <v>315</v>
      </c>
      <c r="B230" s="657" t="s">
        <v>9</v>
      </c>
      <c r="C230" s="657" t="s">
        <v>630</v>
      </c>
      <c r="D230" s="657" t="s">
        <v>29</v>
      </c>
      <c r="E230" s="657" t="s">
        <v>31</v>
      </c>
      <c r="F230" s="660">
        <v>12</v>
      </c>
      <c r="G230" s="661">
        <f t="shared" si="6"/>
        <v>1.2000000000000002</v>
      </c>
      <c r="H230" s="662">
        <v>15</v>
      </c>
      <c r="I230" s="663">
        <v>0</v>
      </c>
      <c r="J230" s="669">
        <v>0</v>
      </c>
      <c r="K230" s="665">
        <v>0</v>
      </c>
      <c r="L230" s="666">
        <v>5</v>
      </c>
      <c r="M230" s="663">
        <v>0</v>
      </c>
      <c r="N230" s="666">
        <v>0</v>
      </c>
      <c r="O230" s="663">
        <v>0</v>
      </c>
      <c r="P230" s="675">
        <v>1.6666666666666666E-2</v>
      </c>
      <c r="Q230" s="663">
        <v>0</v>
      </c>
      <c r="R230" s="675">
        <v>0</v>
      </c>
      <c r="S230" s="663">
        <v>0</v>
      </c>
      <c r="T230" s="661">
        <f t="shared" si="7"/>
        <v>1.6666666666666666E-2</v>
      </c>
      <c r="U230" s="669"/>
      <c r="AA230" s="485"/>
      <c r="AD230" s="486"/>
    </row>
    <row r="231" spans="1:30" x14ac:dyDescent="0.2">
      <c r="A231" s="656" t="s">
        <v>315</v>
      </c>
      <c r="B231" s="657" t="s">
        <v>3</v>
      </c>
      <c r="C231" s="657" t="s">
        <v>630</v>
      </c>
      <c r="D231" s="657" t="s">
        <v>29</v>
      </c>
      <c r="E231" s="657" t="s">
        <v>31</v>
      </c>
      <c r="F231" s="660">
        <v>12</v>
      </c>
      <c r="G231" s="661">
        <f t="shared" si="6"/>
        <v>0.54</v>
      </c>
      <c r="H231" s="662">
        <v>5</v>
      </c>
      <c r="I231" s="663">
        <v>0</v>
      </c>
      <c r="J231" s="669">
        <v>0</v>
      </c>
      <c r="K231" s="665">
        <v>0</v>
      </c>
      <c r="L231" s="666">
        <v>4</v>
      </c>
      <c r="M231" s="663">
        <v>0</v>
      </c>
      <c r="N231" s="666">
        <v>0</v>
      </c>
      <c r="O231" s="663">
        <v>0</v>
      </c>
      <c r="P231" s="675">
        <v>1.6666666666666666E-2</v>
      </c>
      <c r="Q231" s="663">
        <v>0</v>
      </c>
      <c r="R231" s="675">
        <v>0</v>
      </c>
      <c r="S231" s="663">
        <v>0</v>
      </c>
      <c r="T231" s="661">
        <f t="shared" si="7"/>
        <v>1.6666666666666666E-2</v>
      </c>
      <c r="U231" s="669"/>
      <c r="AA231" s="485"/>
      <c r="AD231" s="486"/>
    </row>
    <row r="232" spans="1:30" x14ac:dyDescent="0.2">
      <c r="A232" s="657" t="s">
        <v>350</v>
      </c>
      <c r="B232" s="657" t="s">
        <v>9</v>
      </c>
      <c r="C232" s="657" t="s">
        <v>629</v>
      </c>
      <c r="D232" s="657" t="s">
        <v>351</v>
      </c>
      <c r="E232" s="657" t="s">
        <v>353</v>
      </c>
      <c r="F232" s="660">
        <v>6</v>
      </c>
      <c r="G232" s="661">
        <f t="shared" si="6"/>
        <v>74.97</v>
      </c>
      <c r="H232" s="662">
        <v>2</v>
      </c>
      <c r="I232" s="663">
        <v>0</v>
      </c>
      <c r="J232" s="669">
        <v>5</v>
      </c>
      <c r="K232" s="665">
        <v>0</v>
      </c>
      <c r="L232" s="666">
        <v>0.33</v>
      </c>
      <c r="M232" s="663">
        <v>0</v>
      </c>
      <c r="N232" s="666">
        <v>1</v>
      </c>
      <c r="O232" s="663">
        <v>0</v>
      </c>
      <c r="P232" s="675">
        <v>5</v>
      </c>
      <c r="Q232" s="663">
        <v>0</v>
      </c>
      <c r="R232" s="675">
        <v>5</v>
      </c>
      <c r="S232" s="663">
        <v>0</v>
      </c>
      <c r="T232" s="661">
        <f t="shared" si="7"/>
        <v>10</v>
      </c>
      <c r="U232" s="669"/>
      <c r="AA232" s="485"/>
      <c r="AD232" s="486"/>
    </row>
    <row r="233" spans="1:30" x14ac:dyDescent="0.2">
      <c r="A233" s="657" t="s">
        <v>350</v>
      </c>
      <c r="B233" s="657" t="s">
        <v>75</v>
      </c>
      <c r="C233" s="657" t="s">
        <v>629</v>
      </c>
      <c r="D233" s="657" t="s">
        <v>351</v>
      </c>
      <c r="E233" s="657" t="s">
        <v>353</v>
      </c>
      <c r="F233" s="660">
        <v>6</v>
      </c>
      <c r="G233" s="661">
        <f t="shared" si="6"/>
        <v>33.03</v>
      </c>
      <c r="H233" s="662">
        <v>1</v>
      </c>
      <c r="I233" s="663">
        <v>0</v>
      </c>
      <c r="J233" s="669">
        <v>2</v>
      </c>
      <c r="K233" s="665">
        <v>0</v>
      </c>
      <c r="L233" s="666">
        <v>0.17</v>
      </c>
      <c r="M233" s="663">
        <v>0</v>
      </c>
      <c r="N233" s="666">
        <v>0.5</v>
      </c>
      <c r="O233" s="663">
        <v>0</v>
      </c>
      <c r="P233" s="675">
        <v>5</v>
      </c>
      <c r="Q233" s="663">
        <v>0</v>
      </c>
      <c r="R233" s="675">
        <v>5</v>
      </c>
      <c r="S233" s="663">
        <v>0</v>
      </c>
      <c r="T233" s="661">
        <f t="shared" si="7"/>
        <v>10</v>
      </c>
      <c r="U233" s="669"/>
      <c r="AA233" s="485"/>
      <c r="AD233" s="486"/>
    </row>
    <row r="234" spans="1:30" x14ac:dyDescent="0.2">
      <c r="A234" s="657" t="s">
        <v>350</v>
      </c>
      <c r="B234" s="657" t="s">
        <v>80</v>
      </c>
      <c r="C234" s="657" t="s">
        <v>629</v>
      </c>
      <c r="D234" s="657" t="s">
        <v>351</v>
      </c>
      <c r="E234" s="657" t="s">
        <v>353</v>
      </c>
      <c r="F234" s="660">
        <v>6</v>
      </c>
      <c r="G234" s="661">
        <f t="shared" si="6"/>
        <v>33.03</v>
      </c>
      <c r="H234" s="662">
        <v>1</v>
      </c>
      <c r="I234" s="663">
        <v>0</v>
      </c>
      <c r="J234" s="669">
        <v>2</v>
      </c>
      <c r="K234" s="665">
        <v>0</v>
      </c>
      <c r="L234" s="666">
        <v>0.17</v>
      </c>
      <c r="M234" s="663">
        <v>0</v>
      </c>
      <c r="N234" s="666">
        <v>0.5</v>
      </c>
      <c r="O234" s="663">
        <v>0</v>
      </c>
      <c r="P234" s="675">
        <v>5</v>
      </c>
      <c r="Q234" s="663">
        <v>0</v>
      </c>
      <c r="R234" s="675">
        <v>5</v>
      </c>
      <c r="S234" s="663">
        <v>0</v>
      </c>
      <c r="T234" s="661">
        <f t="shared" si="7"/>
        <v>10</v>
      </c>
      <c r="U234" s="669"/>
      <c r="AA234" s="485"/>
      <c r="AD234" s="486"/>
    </row>
    <row r="235" spans="1:30" x14ac:dyDescent="0.2">
      <c r="A235" s="657" t="s">
        <v>350</v>
      </c>
      <c r="B235" s="657" t="s">
        <v>3</v>
      </c>
      <c r="C235" s="657" t="s">
        <v>629</v>
      </c>
      <c r="D235" s="657" t="s">
        <v>351</v>
      </c>
      <c r="E235" s="657" t="s">
        <v>353</v>
      </c>
      <c r="F235" s="660">
        <v>6</v>
      </c>
      <c r="G235" s="661">
        <f t="shared" si="6"/>
        <v>47.97</v>
      </c>
      <c r="H235" s="662">
        <v>1</v>
      </c>
      <c r="I235" s="663">
        <v>0</v>
      </c>
      <c r="J235" s="669">
        <v>3</v>
      </c>
      <c r="K235" s="665">
        <v>0</v>
      </c>
      <c r="L235" s="666">
        <v>0.33</v>
      </c>
      <c r="M235" s="663">
        <v>0</v>
      </c>
      <c r="N235" s="666">
        <v>1</v>
      </c>
      <c r="O235" s="663">
        <v>0</v>
      </c>
      <c r="P235" s="675">
        <v>5</v>
      </c>
      <c r="Q235" s="663">
        <v>0</v>
      </c>
      <c r="R235" s="675">
        <v>5</v>
      </c>
      <c r="S235" s="663">
        <v>0</v>
      </c>
      <c r="T235" s="661">
        <f t="shared" si="7"/>
        <v>10</v>
      </c>
      <c r="U235" s="669"/>
      <c r="AA235" s="485"/>
      <c r="AD235" s="486"/>
    </row>
    <row r="236" spans="1:30" x14ac:dyDescent="0.2">
      <c r="A236" s="657" t="s">
        <v>350</v>
      </c>
      <c r="B236" s="657" t="s">
        <v>34</v>
      </c>
      <c r="C236" s="657" t="s">
        <v>629</v>
      </c>
      <c r="D236" s="657" t="s">
        <v>354</v>
      </c>
      <c r="E236" s="657" t="s">
        <v>356</v>
      </c>
      <c r="F236" s="660">
        <v>7.5</v>
      </c>
      <c r="G236" s="661">
        <f t="shared" si="6"/>
        <v>85.5</v>
      </c>
      <c r="H236" s="662">
        <v>1</v>
      </c>
      <c r="I236" s="663">
        <v>0</v>
      </c>
      <c r="J236" s="669">
        <v>4</v>
      </c>
      <c r="K236" s="665">
        <v>0</v>
      </c>
      <c r="L236" s="666">
        <v>1</v>
      </c>
      <c r="M236" s="663">
        <v>0</v>
      </c>
      <c r="N236" s="666">
        <v>1</v>
      </c>
      <c r="O236" s="663">
        <v>0</v>
      </c>
      <c r="P236" s="675">
        <v>4</v>
      </c>
      <c r="Q236" s="663">
        <v>0</v>
      </c>
      <c r="R236" s="675">
        <v>6</v>
      </c>
      <c r="S236" s="663">
        <v>0</v>
      </c>
      <c r="T236" s="661">
        <f t="shared" si="7"/>
        <v>10</v>
      </c>
      <c r="U236" s="669"/>
      <c r="AA236" s="485"/>
      <c r="AD236" s="486"/>
    </row>
    <row r="237" spans="1:30" x14ac:dyDescent="0.2">
      <c r="A237" s="657" t="s">
        <v>350</v>
      </c>
      <c r="B237" s="657" t="s">
        <v>34</v>
      </c>
      <c r="C237" s="657" t="s">
        <v>629</v>
      </c>
      <c r="D237" s="657" t="s">
        <v>357</v>
      </c>
      <c r="E237" s="657" t="s">
        <v>359</v>
      </c>
      <c r="F237" s="660">
        <v>7.5</v>
      </c>
      <c r="G237" s="661">
        <f t="shared" si="6"/>
        <v>85.5</v>
      </c>
      <c r="H237" s="662">
        <v>1</v>
      </c>
      <c r="I237" s="663">
        <v>0</v>
      </c>
      <c r="J237" s="669">
        <v>2</v>
      </c>
      <c r="K237" s="665">
        <v>0</v>
      </c>
      <c r="L237" s="666">
        <v>1</v>
      </c>
      <c r="M237" s="663">
        <v>0</v>
      </c>
      <c r="N237" s="666">
        <v>3</v>
      </c>
      <c r="O237" s="663">
        <v>0</v>
      </c>
      <c r="P237" s="675">
        <v>4</v>
      </c>
      <c r="Q237" s="663">
        <v>0</v>
      </c>
      <c r="R237" s="675">
        <v>6</v>
      </c>
      <c r="S237" s="663">
        <v>0</v>
      </c>
      <c r="T237" s="661">
        <f t="shared" si="7"/>
        <v>10</v>
      </c>
      <c r="U237" s="669"/>
      <c r="AA237" s="485"/>
      <c r="AD237" s="486"/>
    </row>
    <row r="238" spans="1:30" x14ac:dyDescent="0.2">
      <c r="A238" s="657" t="s">
        <v>350</v>
      </c>
      <c r="B238" s="657" t="s">
        <v>34</v>
      </c>
      <c r="C238" s="657" t="s">
        <v>629</v>
      </c>
      <c r="D238" s="657" t="s">
        <v>360</v>
      </c>
      <c r="E238" s="657" t="s">
        <v>362</v>
      </c>
      <c r="F238" s="660">
        <v>6</v>
      </c>
      <c r="G238" s="661">
        <f t="shared" si="6"/>
        <v>36</v>
      </c>
      <c r="H238" s="662">
        <v>1</v>
      </c>
      <c r="I238" s="663">
        <v>0</v>
      </c>
      <c r="J238" s="669">
        <v>3</v>
      </c>
      <c r="K238" s="665">
        <v>0</v>
      </c>
      <c r="L238" s="666">
        <v>0</v>
      </c>
      <c r="M238" s="663">
        <v>0</v>
      </c>
      <c r="N238" s="666">
        <v>0</v>
      </c>
      <c r="O238" s="663">
        <v>0</v>
      </c>
      <c r="P238" s="675">
        <v>5</v>
      </c>
      <c r="Q238" s="663">
        <v>0</v>
      </c>
      <c r="R238" s="675">
        <v>5</v>
      </c>
      <c r="S238" s="663">
        <v>0</v>
      </c>
      <c r="T238" s="661">
        <f t="shared" si="7"/>
        <v>10</v>
      </c>
      <c r="U238" s="669"/>
      <c r="AA238" s="485"/>
      <c r="AD238" s="486"/>
    </row>
    <row r="239" spans="1:30" x14ac:dyDescent="0.2">
      <c r="A239" s="657" t="s">
        <v>350</v>
      </c>
      <c r="B239" s="657" t="s">
        <v>34</v>
      </c>
      <c r="C239" s="657" t="s">
        <v>629</v>
      </c>
      <c r="D239" s="657" t="s">
        <v>363</v>
      </c>
      <c r="E239" s="657" t="s">
        <v>365</v>
      </c>
      <c r="F239" s="660">
        <v>6</v>
      </c>
      <c r="G239" s="661">
        <f t="shared" si="6"/>
        <v>36</v>
      </c>
      <c r="H239" s="662">
        <v>1</v>
      </c>
      <c r="I239" s="663">
        <v>0</v>
      </c>
      <c r="J239" s="669">
        <v>3</v>
      </c>
      <c r="K239" s="665">
        <v>0</v>
      </c>
      <c r="L239" s="666">
        <v>0</v>
      </c>
      <c r="M239" s="663">
        <v>0</v>
      </c>
      <c r="N239" s="666">
        <v>0</v>
      </c>
      <c r="O239" s="663">
        <v>0</v>
      </c>
      <c r="P239" s="675">
        <v>5</v>
      </c>
      <c r="Q239" s="663">
        <v>0</v>
      </c>
      <c r="R239" s="675">
        <v>5</v>
      </c>
      <c r="S239" s="663">
        <v>0</v>
      </c>
      <c r="T239" s="661">
        <f t="shared" si="7"/>
        <v>10</v>
      </c>
      <c r="U239" s="669"/>
      <c r="AA239" s="485"/>
      <c r="AD239" s="486"/>
    </row>
    <row r="240" spans="1:30" x14ac:dyDescent="0.2">
      <c r="A240" s="657" t="s">
        <v>350</v>
      </c>
      <c r="B240" s="657" t="s">
        <v>34</v>
      </c>
      <c r="C240" s="657" t="s">
        <v>629</v>
      </c>
      <c r="D240" s="657" t="s">
        <v>366</v>
      </c>
      <c r="E240" s="657" t="s">
        <v>368</v>
      </c>
      <c r="F240" s="660">
        <v>6</v>
      </c>
      <c r="G240" s="661">
        <f t="shared" si="6"/>
        <v>27</v>
      </c>
      <c r="H240" s="662">
        <v>0</v>
      </c>
      <c r="I240" s="663">
        <v>0</v>
      </c>
      <c r="J240" s="669">
        <v>0</v>
      </c>
      <c r="K240" s="665">
        <v>0</v>
      </c>
      <c r="L240" s="666">
        <v>1</v>
      </c>
      <c r="M240" s="663">
        <v>0</v>
      </c>
      <c r="N240" s="666">
        <v>2</v>
      </c>
      <c r="O240" s="663">
        <v>0</v>
      </c>
      <c r="P240" s="675">
        <v>5</v>
      </c>
      <c r="Q240" s="663">
        <v>0</v>
      </c>
      <c r="R240" s="675">
        <v>5</v>
      </c>
      <c r="S240" s="663">
        <v>0</v>
      </c>
      <c r="T240" s="661">
        <f t="shared" si="7"/>
        <v>10</v>
      </c>
      <c r="U240" s="669"/>
      <c r="AA240" s="485"/>
      <c r="AD240" s="486"/>
    </row>
    <row r="241" spans="1:30" x14ac:dyDescent="0.2">
      <c r="A241" s="657" t="s">
        <v>350</v>
      </c>
      <c r="B241" s="657" t="s">
        <v>34</v>
      </c>
      <c r="C241" s="657" t="s">
        <v>629</v>
      </c>
      <c r="D241" s="657" t="s">
        <v>369</v>
      </c>
      <c r="E241" s="657" t="s">
        <v>371</v>
      </c>
      <c r="F241" s="660">
        <v>6</v>
      </c>
      <c r="G241" s="661">
        <f t="shared" si="6"/>
        <v>27</v>
      </c>
      <c r="H241" s="662">
        <v>1</v>
      </c>
      <c r="I241" s="663">
        <v>0</v>
      </c>
      <c r="J241" s="669">
        <v>2</v>
      </c>
      <c r="K241" s="665">
        <v>0</v>
      </c>
      <c r="L241" s="666">
        <v>0</v>
      </c>
      <c r="M241" s="663">
        <v>0</v>
      </c>
      <c r="N241" s="666">
        <v>0</v>
      </c>
      <c r="O241" s="663">
        <v>0</v>
      </c>
      <c r="P241" s="675">
        <v>5</v>
      </c>
      <c r="Q241" s="663">
        <v>0</v>
      </c>
      <c r="R241" s="675">
        <v>5</v>
      </c>
      <c r="S241" s="663">
        <v>0</v>
      </c>
      <c r="T241" s="661">
        <f t="shared" si="7"/>
        <v>10</v>
      </c>
      <c r="U241" s="669"/>
      <c r="AA241" s="485"/>
      <c r="AD241" s="486"/>
    </row>
    <row r="242" spans="1:30" x14ac:dyDescent="0.2">
      <c r="A242" s="657" t="s">
        <v>350</v>
      </c>
      <c r="B242" s="657" t="s">
        <v>34</v>
      </c>
      <c r="C242" s="657" t="s">
        <v>623</v>
      </c>
      <c r="D242" s="657" t="s">
        <v>69</v>
      </c>
      <c r="E242" s="657" t="s">
        <v>6</v>
      </c>
      <c r="F242" s="660">
        <v>18</v>
      </c>
      <c r="G242" s="661">
        <f t="shared" si="6"/>
        <v>2.8</v>
      </c>
      <c r="H242" s="662">
        <v>1</v>
      </c>
      <c r="I242" s="663">
        <v>0</v>
      </c>
      <c r="J242" s="669">
        <v>0</v>
      </c>
      <c r="K242" s="665">
        <v>0</v>
      </c>
      <c r="L242" s="666">
        <v>6</v>
      </c>
      <c r="M242" s="663">
        <v>0</v>
      </c>
      <c r="N242" s="666">
        <v>0</v>
      </c>
      <c r="O242" s="663">
        <v>0</v>
      </c>
      <c r="P242" s="675">
        <v>7.407407407407407E-2</v>
      </c>
      <c r="Q242" s="663">
        <v>0</v>
      </c>
      <c r="R242" s="675">
        <v>0</v>
      </c>
      <c r="S242" s="663">
        <v>0</v>
      </c>
      <c r="T242" s="661">
        <f t="shared" si="7"/>
        <v>7.407407407407407E-2</v>
      </c>
      <c r="U242" s="669"/>
      <c r="AA242" s="485"/>
      <c r="AD242" s="486"/>
    </row>
    <row r="243" spans="1:30" x14ac:dyDescent="0.2">
      <c r="A243" s="657" t="s">
        <v>350</v>
      </c>
      <c r="B243" s="657" t="s">
        <v>34</v>
      </c>
      <c r="C243" s="657" t="s">
        <v>630</v>
      </c>
      <c r="D243" s="657" t="s">
        <v>372</v>
      </c>
      <c r="E243" s="657" t="s">
        <v>374</v>
      </c>
      <c r="F243" s="660">
        <v>6</v>
      </c>
      <c r="G243" s="661">
        <f t="shared" si="6"/>
        <v>18</v>
      </c>
      <c r="H243" s="662">
        <v>1</v>
      </c>
      <c r="I243" s="663">
        <v>0</v>
      </c>
      <c r="J243" s="669">
        <v>1</v>
      </c>
      <c r="K243" s="665">
        <v>0</v>
      </c>
      <c r="L243" s="666">
        <v>0</v>
      </c>
      <c r="M243" s="663">
        <v>0</v>
      </c>
      <c r="N243" s="666">
        <v>0</v>
      </c>
      <c r="O243" s="663">
        <v>0</v>
      </c>
      <c r="P243" s="675">
        <v>5</v>
      </c>
      <c r="Q243" s="663">
        <v>0</v>
      </c>
      <c r="R243" s="675">
        <v>5</v>
      </c>
      <c r="S243" s="663">
        <v>0</v>
      </c>
      <c r="T243" s="661">
        <f t="shared" si="7"/>
        <v>10</v>
      </c>
      <c r="U243" s="669"/>
      <c r="AA243" s="485"/>
      <c r="AD243" s="486"/>
    </row>
    <row r="244" spans="1:30" x14ac:dyDescent="0.2">
      <c r="A244" s="657" t="s">
        <v>350</v>
      </c>
      <c r="B244" s="657" t="s">
        <v>34</v>
      </c>
      <c r="C244" s="657" t="s">
        <v>629</v>
      </c>
      <c r="D244" s="657" t="s">
        <v>375</v>
      </c>
      <c r="E244" s="657" t="s">
        <v>377</v>
      </c>
      <c r="F244" s="660">
        <v>6</v>
      </c>
      <c r="G244" s="661">
        <f t="shared" si="6"/>
        <v>36</v>
      </c>
      <c r="H244" s="662">
        <v>0</v>
      </c>
      <c r="I244" s="663">
        <v>0</v>
      </c>
      <c r="J244" s="669">
        <v>0</v>
      </c>
      <c r="K244" s="665">
        <v>0</v>
      </c>
      <c r="L244" s="666">
        <v>1</v>
      </c>
      <c r="M244" s="663">
        <v>0</v>
      </c>
      <c r="N244" s="666">
        <v>3</v>
      </c>
      <c r="O244" s="663">
        <v>0</v>
      </c>
      <c r="P244" s="675">
        <v>5</v>
      </c>
      <c r="Q244" s="663">
        <v>0</v>
      </c>
      <c r="R244" s="675">
        <v>5</v>
      </c>
      <c r="S244" s="663">
        <v>0</v>
      </c>
      <c r="T244" s="661">
        <f t="shared" si="7"/>
        <v>10</v>
      </c>
      <c r="U244" s="668"/>
      <c r="AA244" s="485"/>
      <c r="AD244" s="486"/>
    </row>
    <row r="245" spans="1:30" x14ac:dyDescent="0.2">
      <c r="A245" s="657" t="s">
        <v>350</v>
      </c>
      <c r="B245" s="657" t="s">
        <v>34</v>
      </c>
      <c r="C245" s="657" t="s">
        <v>630</v>
      </c>
      <c r="D245" s="657" t="s">
        <v>378</v>
      </c>
      <c r="E245" s="657" t="s">
        <v>380</v>
      </c>
      <c r="F245" s="660">
        <v>6</v>
      </c>
      <c r="G245" s="661">
        <f t="shared" si="6"/>
        <v>18</v>
      </c>
      <c r="H245" s="662">
        <v>1</v>
      </c>
      <c r="I245" s="663">
        <v>0</v>
      </c>
      <c r="J245" s="669">
        <v>1</v>
      </c>
      <c r="K245" s="665">
        <v>0</v>
      </c>
      <c r="L245" s="666">
        <v>0</v>
      </c>
      <c r="M245" s="663">
        <v>0</v>
      </c>
      <c r="N245" s="666">
        <v>0</v>
      </c>
      <c r="O245" s="663">
        <v>0</v>
      </c>
      <c r="P245" s="675">
        <v>5</v>
      </c>
      <c r="Q245" s="663">
        <v>0</v>
      </c>
      <c r="R245" s="675">
        <v>5</v>
      </c>
      <c r="S245" s="663">
        <v>0</v>
      </c>
      <c r="T245" s="661">
        <f t="shared" si="7"/>
        <v>10</v>
      </c>
      <c r="U245" s="669"/>
      <c r="AA245" s="485"/>
      <c r="AD245" s="486"/>
    </row>
    <row r="246" spans="1:30" x14ac:dyDescent="0.2">
      <c r="A246" s="657" t="s">
        <v>350</v>
      </c>
      <c r="B246" s="657" t="s">
        <v>34</v>
      </c>
      <c r="C246" s="657" t="s">
        <v>630</v>
      </c>
      <c r="D246" s="657" t="s">
        <v>381</v>
      </c>
      <c r="E246" s="657" t="s">
        <v>383</v>
      </c>
      <c r="F246" s="660">
        <v>6</v>
      </c>
      <c r="G246" s="661">
        <f t="shared" si="6"/>
        <v>18</v>
      </c>
      <c r="H246" s="662">
        <v>1</v>
      </c>
      <c r="I246" s="663">
        <v>0</v>
      </c>
      <c r="J246" s="669">
        <v>1</v>
      </c>
      <c r="K246" s="665">
        <v>0</v>
      </c>
      <c r="L246" s="666">
        <v>0</v>
      </c>
      <c r="M246" s="663">
        <v>0</v>
      </c>
      <c r="N246" s="666">
        <v>0</v>
      </c>
      <c r="O246" s="663">
        <v>0</v>
      </c>
      <c r="P246" s="675">
        <v>5</v>
      </c>
      <c r="Q246" s="663">
        <v>0</v>
      </c>
      <c r="R246" s="675">
        <v>5</v>
      </c>
      <c r="S246" s="663">
        <v>0</v>
      </c>
      <c r="T246" s="661">
        <f t="shared" si="7"/>
        <v>10</v>
      </c>
      <c r="U246" s="669"/>
      <c r="AA246" s="485"/>
      <c r="AD246" s="486"/>
    </row>
    <row r="247" spans="1:30" x14ac:dyDescent="0.2">
      <c r="A247" s="657" t="s">
        <v>350</v>
      </c>
      <c r="B247" s="657" t="s">
        <v>34</v>
      </c>
      <c r="C247" s="657" t="s">
        <v>629</v>
      </c>
      <c r="D247" s="657" t="s">
        <v>384</v>
      </c>
      <c r="E247" s="657" t="s">
        <v>386</v>
      </c>
      <c r="F247" s="660">
        <v>6</v>
      </c>
      <c r="G247" s="661">
        <f t="shared" si="6"/>
        <v>27</v>
      </c>
      <c r="H247" s="662">
        <v>0</v>
      </c>
      <c r="I247" s="663">
        <v>0</v>
      </c>
      <c r="J247" s="669">
        <v>0</v>
      </c>
      <c r="K247" s="665">
        <v>0</v>
      </c>
      <c r="L247" s="666">
        <v>1</v>
      </c>
      <c r="M247" s="663">
        <v>0</v>
      </c>
      <c r="N247" s="666">
        <v>2</v>
      </c>
      <c r="O247" s="663">
        <v>0</v>
      </c>
      <c r="P247" s="675">
        <v>5</v>
      </c>
      <c r="Q247" s="663">
        <v>0</v>
      </c>
      <c r="R247" s="675">
        <v>5</v>
      </c>
      <c r="S247" s="663">
        <v>0</v>
      </c>
      <c r="T247" s="661">
        <f t="shared" si="7"/>
        <v>10</v>
      </c>
      <c r="U247" s="669"/>
      <c r="AA247" s="485"/>
      <c r="AD247" s="486"/>
    </row>
    <row r="248" spans="1:30" x14ac:dyDescent="0.2">
      <c r="A248" s="657" t="s">
        <v>350</v>
      </c>
      <c r="B248" s="657" t="s">
        <v>34</v>
      </c>
      <c r="C248" s="657" t="s">
        <v>630</v>
      </c>
      <c r="D248" s="657" t="s">
        <v>387</v>
      </c>
      <c r="E248" s="657" t="s">
        <v>389</v>
      </c>
      <c r="F248" s="660">
        <v>6</v>
      </c>
      <c r="G248" s="661">
        <f t="shared" si="6"/>
        <v>18</v>
      </c>
      <c r="H248" s="662">
        <v>1</v>
      </c>
      <c r="I248" s="663">
        <v>0</v>
      </c>
      <c r="J248" s="669">
        <v>1</v>
      </c>
      <c r="K248" s="665">
        <v>0</v>
      </c>
      <c r="L248" s="666">
        <v>0</v>
      </c>
      <c r="M248" s="663">
        <v>0</v>
      </c>
      <c r="N248" s="666">
        <v>0</v>
      </c>
      <c r="O248" s="663">
        <v>0</v>
      </c>
      <c r="P248" s="675">
        <v>5</v>
      </c>
      <c r="Q248" s="663">
        <v>0</v>
      </c>
      <c r="R248" s="675">
        <v>5</v>
      </c>
      <c r="S248" s="663">
        <v>0</v>
      </c>
      <c r="T248" s="661">
        <f t="shared" si="7"/>
        <v>10</v>
      </c>
      <c r="U248" s="669"/>
      <c r="AA248" s="485"/>
      <c r="AD248" s="486"/>
    </row>
    <row r="249" spans="1:30" x14ac:dyDescent="0.2">
      <c r="A249" s="657" t="s">
        <v>350</v>
      </c>
      <c r="B249" s="657" t="s">
        <v>34</v>
      </c>
      <c r="C249" s="657" t="s">
        <v>630</v>
      </c>
      <c r="D249" s="656" t="s">
        <v>726</v>
      </c>
      <c r="E249" s="657" t="s">
        <v>684</v>
      </c>
      <c r="F249" s="660">
        <v>6</v>
      </c>
      <c r="G249" s="661">
        <f t="shared" si="6"/>
        <v>18</v>
      </c>
      <c r="H249" s="662">
        <v>0</v>
      </c>
      <c r="I249" s="663">
        <v>0</v>
      </c>
      <c r="J249" s="669">
        <v>0</v>
      </c>
      <c r="K249" s="665">
        <v>0</v>
      </c>
      <c r="L249" s="666">
        <v>1</v>
      </c>
      <c r="M249" s="663">
        <v>0</v>
      </c>
      <c r="N249" s="666">
        <v>1</v>
      </c>
      <c r="O249" s="663">
        <v>0</v>
      </c>
      <c r="P249" s="675">
        <v>5</v>
      </c>
      <c r="Q249" s="663">
        <v>0</v>
      </c>
      <c r="R249" s="675">
        <v>5</v>
      </c>
      <c r="S249" s="663">
        <v>0</v>
      </c>
      <c r="T249" s="661">
        <f t="shared" si="7"/>
        <v>10</v>
      </c>
      <c r="U249" s="669"/>
      <c r="AA249" s="485"/>
      <c r="AD249" s="486"/>
    </row>
    <row r="250" spans="1:30" x14ac:dyDescent="0.2">
      <c r="A250" s="657" t="s">
        <v>350</v>
      </c>
      <c r="B250" s="657" t="s">
        <v>34</v>
      </c>
      <c r="C250" s="657" t="s">
        <v>630</v>
      </c>
      <c r="D250" s="657" t="s">
        <v>29</v>
      </c>
      <c r="E250" s="657" t="s">
        <v>31</v>
      </c>
      <c r="F250" s="660">
        <v>12</v>
      </c>
      <c r="G250" s="661">
        <f t="shared" si="6"/>
        <v>0.12</v>
      </c>
      <c r="H250" s="662">
        <v>1</v>
      </c>
      <c r="I250" s="663">
        <v>0</v>
      </c>
      <c r="J250" s="669">
        <v>0</v>
      </c>
      <c r="K250" s="665">
        <v>0</v>
      </c>
      <c r="L250" s="666">
        <v>1</v>
      </c>
      <c r="M250" s="663">
        <v>0</v>
      </c>
      <c r="N250" s="666">
        <v>0</v>
      </c>
      <c r="O250" s="663">
        <v>0</v>
      </c>
      <c r="P250" s="675">
        <v>1.6666666666666666E-2</v>
      </c>
      <c r="Q250" s="663">
        <v>0</v>
      </c>
      <c r="R250" s="675">
        <v>0</v>
      </c>
      <c r="S250" s="663">
        <v>0</v>
      </c>
      <c r="T250" s="661">
        <f t="shared" si="7"/>
        <v>1.6666666666666666E-2</v>
      </c>
      <c r="U250" s="667"/>
      <c r="AA250" s="485"/>
      <c r="AD250" s="486"/>
    </row>
    <row r="251" spans="1:30" x14ac:dyDescent="0.2">
      <c r="A251" s="656" t="s">
        <v>390</v>
      </c>
      <c r="B251" s="657" t="s">
        <v>587</v>
      </c>
      <c r="C251" s="657" t="s">
        <v>624</v>
      </c>
      <c r="D251" s="658" t="s">
        <v>653</v>
      </c>
      <c r="E251" s="659" t="s">
        <v>160</v>
      </c>
      <c r="F251" s="660">
        <v>15</v>
      </c>
      <c r="G251" s="661">
        <f t="shared" si="6"/>
        <v>0.8</v>
      </c>
      <c r="H251" s="662">
        <v>0</v>
      </c>
      <c r="I251" s="663">
        <v>0</v>
      </c>
      <c r="J251" s="669">
        <v>0</v>
      </c>
      <c r="K251" s="665">
        <v>0</v>
      </c>
      <c r="L251" s="666">
        <v>2</v>
      </c>
      <c r="M251" s="663">
        <v>0</v>
      </c>
      <c r="N251" s="666">
        <v>0</v>
      </c>
      <c r="O251" s="663">
        <v>0</v>
      </c>
      <c r="P251" s="675">
        <v>8.8888888888888878E-2</v>
      </c>
      <c r="Q251" s="663">
        <v>0</v>
      </c>
      <c r="R251" s="675">
        <v>0</v>
      </c>
      <c r="S251" s="663">
        <v>0</v>
      </c>
      <c r="T251" s="661">
        <f t="shared" si="7"/>
        <v>8.8888888888888878E-2</v>
      </c>
      <c r="U251" s="669"/>
      <c r="AA251" s="485"/>
      <c r="AD251" s="486"/>
    </row>
    <row r="252" spans="1:30" x14ac:dyDescent="0.2">
      <c r="A252" s="656" t="s">
        <v>390</v>
      </c>
      <c r="B252" s="657" t="s">
        <v>587</v>
      </c>
      <c r="C252" s="657" t="s">
        <v>629</v>
      </c>
      <c r="D252" s="658" t="s">
        <v>650</v>
      </c>
      <c r="E252" s="659" t="s">
        <v>649</v>
      </c>
      <c r="F252" s="660">
        <v>5</v>
      </c>
      <c r="G252" s="661">
        <f t="shared" si="6"/>
        <v>4.5</v>
      </c>
      <c r="H252" s="662">
        <v>0</v>
      </c>
      <c r="I252" s="663">
        <v>0</v>
      </c>
      <c r="J252" s="669">
        <v>0</v>
      </c>
      <c r="K252" s="665">
        <v>0</v>
      </c>
      <c r="L252" s="666">
        <v>1</v>
      </c>
      <c r="M252" s="663">
        <v>0</v>
      </c>
      <c r="N252" s="666">
        <v>0</v>
      </c>
      <c r="O252" s="663">
        <v>0</v>
      </c>
      <c r="P252" s="675">
        <v>3</v>
      </c>
      <c r="Q252" s="663">
        <v>0</v>
      </c>
      <c r="R252" s="675">
        <v>0</v>
      </c>
      <c r="S252" s="663">
        <v>0</v>
      </c>
      <c r="T252" s="661">
        <f t="shared" si="7"/>
        <v>3</v>
      </c>
      <c r="U252" s="669"/>
      <c r="AA252" s="485"/>
      <c r="AD252" s="486"/>
    </row>
    <row r="253" spans="1:30" x14ac:dyDescent="0.2">
      <c r="A253" s="657" t="s">
        <v>390</v>
      </c>
      <c r="B253" s="657" t="s">
        <v>9</v>
      </c>
      <c r="C253" s="657" t="s">
        <v>629</v>
      </c>
      <c r="D253" s="657" t="s">
        <v>231</v>
      </c>
      <c r="E253" s="657" t="s">
        <v>233</v>
      </c>
      <c r="F253" s="660">
        <v>6</v>
      </c>
      <c r="G253" s="661">
        <f t="shared" si="6"/>
        <v>5.9240069999999996</v>
      </c>
      <c r="H253" s="662">
        <v>2</v>
      </c>
      <c r="I253" s="663">
        <v>0</v>
      </c>
      <c r="J253" s="669">
        <v>5</v>
      </c>
      <c r="K253" s="665">
        <v>0</v>
      </c>
      <c r="L253" s="666">
        <v>0.33</v>
      </c>
      <c r="M253" s="663">
        <v>0</v>
      </c>
      <c r="N253" s="666">
        <v>0.5</v>
      </c>
      <c r="O253" s="663">
        <v>0</v>
      </c>
      <c r="P253" s="675">
        <v>0.79049999999999987</v>
      </c>
      <c r="Q253" s="663">
        <v>0</v>
      </c>
      <c r="R253" s="675">
        <v>0.26349999999999996</v>
      </c>
      <c r="S253" s="663">
        <v>0</v>
      </c>
      <c r="T253" s="661">
        <f t="shared" si="7"/>
        <v>1.0539999999999998</v>
      </c>
      <c r="U253" s="669"/>
      <c r="AA253" s="485"/>
      <c r="AD253" s="486"/>
    </row>
    <row r="254" spans="1:30" x14ac:dyDescent="0.2">
      <c r="A254" s="657" t="s">
        <v>390</v>
      </c>
      <c r="B254" s="657" t="s">
        <v>75</v>
      </c>
      <c r="C254" s="657" t="s">
        <v>629</v>
      </c>
      <c r="D254" s="657" t="s">
        <v>231</v>
      </c>
      <c r="E254" s="657" t="s">
        <v>233</v>
      </c>
      <c r="F254" s="660">
        <v>6</v>
      </c>
      <c r="G254" s="661">
        <f t="shared" si="6"/>
        <v>2.850543</v>
      </c>
      <c r="H254" s="662">
        <v>1</v>
      </c>
      <c r="I254" s="663">
        <v>0</v>
      </c>
      <c r="J254" s="669">
        <v>2</v>
      </c>
      <c r="K254" s="665">
        <v>0</v>
      </c>
      <c r="L254" s="666">
        <v>0.17</v>
      </c>
      <c r="M254" s="663">
        <v>0</v>
      </c>
      <c r="N254" s="666">
        <v>0.5</v>
      </c>
      <c r="O254" s="663">
        <v>0</v>
      </c>
      <c r="P254" s="675">
        <v>0.79049999999999987</v>
      </c>
      <c r="Q254" s="663">
        <v>0</v>
      </c>
      <c r="R254" s="675">
        <v>0.26349999999999996</v>
      </c>
      <c r="S254" s="663">
        <v>0</v>
      </c>
      <c r="T254" s="661">
        <f t="shared" si="7"/>
        <v>1.0539999999999998</v>
      </c>
      <c r="U254" s="669"/>
      <c r="AA254" s="485"/>
      <c r="AD254" s="486"/>
    </row>
    <row r="255" spans="1:30" x14ac:dyDescent="0.2">
      <c r="A255" s="657" t="s">
        <v>390</v>
      </c>
      <c r="B255" s="657" t="s">
        <v>80</v>
      </c>
      <c r="C255" s="657" t="s">
        <v>629</v>
      </c>
      <c r="D255" s="657" t="s">
        <v>231</v>
      </c>
      <c r="E255" s="657" t="s">
        <v>233</v>
      </c>
      <c r="F255" s="660">
        <v>6</v>
      </c>
      <c r="G255" s="661">
        <f t="shared" si="6"/>
        <v>2.850543</v>
      </c>
      <c r="H255" s="662">
        <v>1</v>
      </c>
      <c r="I255" s="663">
        <v>0</v>
      </c>
      <c r="J255" s="669">
        <v>2</v>
      </c>
      <c r="K255" s="665">
        <v>0</v>
      </c>
      <c r="L255" s="666">
        <v>0.17</v>
      </c>
      <c r="M255" s="663">
        <v>0</v>
      </c>
      <c r="N255" s="666">
        <v>0.5</v>
      </c>
      <c r="O255" s="663">
        <v>0</v>
      </c>
      <c r="P255" s="675">
        <v>0.79049999999999987</v>
      </c>
      <c r="Q255" s="663">
        <v>0</v>
      </c>
      <c r="R255" s="675">
        <v>0.26349999999999996</v>
      </c>
      <c r="S255" s="663">
        <v>0</v>
      </c>
      <c r="T255" s="661">
        <f t="shared" si="7"/>
        <v>1.0539999999999998</v>
      </c>
      <c r="U255" s="669"/>
      <c r="AA255" s="485"/>
      <c r="AD255" s="486"/>
    </row>
    <row r="256" spans="1:30" x14ac:dyDescent="0.2">
      <c r="A256" s="657" t="s">
        <v>390</v>
      </c>
      <c r="B256" s="657" t="s">
        <v>3</v>
      </c>
      <c r="C256" s="657" t="s">
        <v>629</v>
      </c>
      <c r="D256" s="657" t="s">
        <v>231</v>
      </c>
      <c r="E256" s="657" t="s">
        <v>233</v>
      </c>
      <c r="F256" s="660">
        <v>6</v>
      </c>
      <c r="G256" s="661">
        <f t="shared" si="6"/>
        <v>3.5525069999999994</v>
      </c>
      <c r="H256" s="662">
        <v>1</v>
      </c>
      <c r="I256" s="663">
        <v>0</v>
      </c>
      <c r="J256" s="677">
        <v>3</v>
      </c>
      <c r="K256" s="665">
        <v>0</v>
      </c>
      <c r="L256" s="666">
        <v>0.33</v>
      </c>
      <c r="M256" s="663">
        <v>0</v>
      </c>
      <c r="N256" s="666">
        <v>0.5</v>
      </c>
      <c r="O256" s="663">
        <v>0</v>
      </c>
      <c r="P256" s="678">
        <v>0.79049999999999987</v>
      </c>
      <c r="Q256" s="663">
        <v>0</v>
      </c>
      <c r="R256" s="678">
        <v>0.26349999999999996</v>
      </c>
      <c r="S256" s="663">
        <v>0</v>
      </c>
      <c r="T256" s="661">
        <f t="shared" si="7"/>
        <v>1.0539999999999998</v>
      </c>
      <c r="U256" s="669"/>
      <c r="AA256" s="485"/>
      <c r="AD256" s="486"/>
    </row>
    <row r="257" spans="1:30" x14ac:dyDescent="0.2">
      <c r="A257" s="657" t="s">
        <v>390</v>
      </c>
      <c r="B257" s="657" t="s">
        <v>9</v>
      </c>
      <c r="C257" s="657" t="s">
        <v>630</v>
      </c>
      <c r="D257" s="657" t="s">
        <v>235</v>
      </c>
      <c r="E257" s="657" t="s">
        <v>237</v>
      </c>
      <c r="F257" s="660">
        <v>6</v>
      </c>
      <c r="G257" s="661">
        <f t="shared" si="6"/>
        <v>2.7</v>
      </c>
      <c r="H257" s="662">
        <v>0</v>
      </c>
      <c r="I257" s="663">
        <v>0</v>
      </c>
      <c r="J257" s="677">
        <v>0</v>
      </c>
      <c r="K257" s="665">
        <v>0</v>
      </c>
      <c r="L257" s="666">
        <v>0.2</v>
      </c>
      <c r="M257" s="663">
        <v>0</v>
      </c>
      <c r="N257" s="666">
        <v>0.4</v>
      </c>
      <c r="O257" s="663">
        <v>0</v>
      </c>
      <c r="P257" s="678">
        <v>2.5</v>
      </c>
      <c r="Q257" s="663">
        <v>0</v>
      </c>
      <c r="R257" s="678">
        <v>2.5</v>
      </c>
      <c r="S257" s="663">
        <v>0</v>
      </c>
      <c r="T257" s="661">
        <f t="shared" si="7"/>
        <v>5</v>
      </c>
      <c r="U257" s="669"/>
      <c r="AA257" s="485"/>
      <c r="AD257" s="486"/>
    </row>
    <row r="258" spans="1:30" x14ac:dyDescent="0.2">
      <c r="A258" s="657" t="s">
        <v>390</v>
      </c>
      <c r="B258" s="657" t="s">
        <v>75</v>
      </c>
      <c r="C258" s="657" t="s">
        <v>630</v>
      </c>
      <c r="D258" s="657" t="s">
        <v>235</v>
      </c>
      <c r="E258" s="657" t="s">
        <v>237</v>
      </c>
      <c r="F258" s="660">
        <v>6</v>
      </c>
      <c r="G258" s="661">
        <f t="shared" si="6"/>
        <v>2.7</v>
      </c>
      <c r="H258" s="662">
        <v>0</v>
      </c>
      <c r="I258" s="663">
        <v>0</v>
      </c>
      <c r="J258" s="677">
        <v>0</v>
      </c>
      <c r="K258" s="665">
        <v>0</v>
      </c>
      <c r="L258" s="666">
        <v>0.2</v>
      </c>
      <c r="M258" s="663">
        <v>0</v>
      </c>
      <c r="N258" s="666">
        <v>0.4</v>
      </c>
      <c r="O258" s="663">
        <v>0</v>
      </c>
      <c r="P258" s="678">
        <v>2.5</v>
      </c>
      <c r="Q258" s="663">
        <v>0</v>
      </c>
      <c r="R258" s="678">
        <v>2.5</v>
      </c>
      <c r="S258" s="663">
        <v>0</v>
      </c>
      <c r="T258" s="661">
        <f t="shared" si="7"/>
        <v>5</v>
      </c>
      <c r="U258" s="669"/>
      <c r="AA258" s="485"/>
      <c r="AD258" s="486"/>
    </row>
    <row r="259" spans="1:30" x14ac:dyDescent="0.2">
      <c r="A259" s="657" t="s">
        <v>390</v>
      </c>
      <c r="B259" s="657" t="s">
        <v>34</v>
      </c>
      <c r="C259" s="657" t="s">
        <v>630</v>
      </c>
      <c r="D259" s="657" t="s">
        <v>235</v>
      </c>
      <c r="E259" s="657" t="s">
        <v>237</v>
      </c>
      <c r="F259" s="660">
        <v>6</v>
      </c>
      <c r="G259" s="661">
        <f t="shared" si="6"/>
        <v>2.7</v>
      </c>
      <c r="H259" s="662">
        <v>0</v>
      </c>
      <c r="I259" s="663">
        <v>0</v>
      </c>
      <c r="J259" s="677">
        <v>0</v>
      </c>
      <c r="K259" s="665">
        <v>0</v>
      </c>
      <c r="L259" s="666">
        <v>0.2</v>
      </c>
      <c r="M259" s="663">
        <v>0</v>
      </c>
      <c r="N259" s="666">
        <v>0.4</v>
      </c>
      <c r="O259" s="663">
        <v>0</v>
      </c>
      <c r="P259" s="678">
        <v>2.5</v>
      </c>
      <c r="Q259" s="663">
        <v>0</v>
      </c>
      <c r="R259" s="678">
        <v>2.5</v>
      </c>
      <c r="S259" s="663">
        <v>0</v>
      </c>
      <c r="T259" s="661">
        <f t="shared" si="7"/>
        <v>5</v>
      </c>
      <c r="U259" s="669"/>
      <c r="AA259" s="485"/>
      <c r="AD259" s="486"/>
    </row>
    <row r="260" spans="1:30" x14ac:dyDescent="0.2">
      <c r="A260" s="657" t="s">
        <v>390</v>
      </c>
      <c r="B260" s="657" t="s">
        <v>80</v>
      </c>
      <c r="C260" s="657" t="s">
        <v>630</v>
      </c>
      <c r="D260" s="657" t="s">
        <v>235</v>
      </c>
      <c r="E260" s="657" t="s">
        <v>237</v>
      </c>
      <c r="F260" s="660">
        <v>6</v>
      </c>
      <c r="G260" s="661">
        <f t="shared" si="6"/>
        <v>2.7</v>
      </c>
      <c r="H260" s="662">
        <v>0</v>
      </c>
      <c r="I260" s="663">
        <v>0</v>
      </c>
      <c r="J260" s="677">
        <v>0</v>
      </c>
      <c r="K260" s="665">
        <v>0</v>
      </c>
      <c r="L260" s="666">
        <v>0.2</v>
      </c>
      <c r="M260" s="663">
        <v>0</v>
      </c>
      <c r="N260" s="666">
        <v>0.4</v>
      </c>
      <c r="O260" s="663">
        <v>0</v>
      </c>
      <c r="P260" s="678">
        <v>2.5</v>
      </c>
      <c r="Q260" s="663">
        <v>0</v>
      </c>
      <c r="R260" s="678">
        <v>2.5</v>
      </c>
      <c r="S260" s="663">
        <v>0</v>
      </c>
      <c r="T260" s="661">
        <f t="shared" si="7"/>
        <v>5</v>
      </c>
      <c r="U260" s="669"/>
      <c r="AA260" s="485"/>
      <c r="AD260" s="486"/>
    </row>
    <row r="261" spans="1:30" x14ac:dyDescent="0.2">
      <c r="A261" s="657" t="s">
        <v>390</v>
      </c>
      <c r="B261" s="657" t="s">
        <v>3</v>
      </c>
      <c r="C261" s="657" t="s">
        <v>630</v>
      </c>
      <c r="D261" s="657" t="s">
        <v>235</v>
      </c>
      <c r="E261" s="657" t="s">
        <v>237</v>
      </c>
      <c r="F261" s="660">
        <v>6</v>
      </c>
      <c r="G261" s="661">
        <f t="shared" si="6"/>
        <v>2.7</v>
      </c>
      <c r="H261" s="662">
        <v>0</v>
      </c>
      <c r="I261" s="663">
        <v>0</v>
      </c>
      <c r="J261" s="677">
        <v>0</v>
      </c>
      <c r="K261" s="665">
        <v>0</v>
      </c>
      <c r="L261" s="666">
        <v>0.2</v>
      </c>
      <c r="M261" s="663">
        <v>0</v>
      </c>
      <c r="N261" s="666">
        <v>0.4</v>
      </c>
      <c r="O261" s="663">
        <v>0</v>
      </c>
      <c r="P261" s="678">
        <v>2.5</v>
      </c>
      <c r="Q261" s="663">
        <v>0</v>
      </c>
      <c r="R261" s="678">
        <v>2.5</v>
      </c>
      <c r="S261" s="663">
        <v>0</v>
      </c>
      <c r="T261" s="661">
        <f t="shared" si="7"/>
        <v>5</v>
      </c>
      <c r="U261" s="669"/>
      <c r="AA261" s="485"/>
      <c r="AD261" s="486"/>
    </row>
    <row r="262" spans="1:30" x14ac:dyDescent="0.2">
      <c r="A262" s="657" t="s">
        <v>390</v>
      </c>
      <c r="B262" s="657" t="s">
        <v>75</v>
      </c>
      <c r="C262" s="657" t="s">
        <v>629</v>
      </c>
      <c r="D262" s="657" t="s">
        <v>391</v>
      </c>
      <c r="E262" s="657" t="s">
        <v>393</v>
      </c>
      <c r="F262" s="660">
        <v>6</v>
      </c>
      <c r="G262" s="661">
        <f t="shared" si="6"/>
        <v>13.950000000000001</v>
      </c>
      <c r="H262" s="662">
        <v>0.6</v>
      </c>
      <c r="I262" s="663">
        <v>0</v>
      </c>
      <c r="J262" s="677">
        <v>2</v>
      </c>
      <c r="K262" s="665">
        <v>0</v>
      </c>
      <c r="L262" s="666">
        <v>0</v>
      </c>
      <c r="M262" s="663">
        <v>0</v>
      </c>
      <c r="N262" s="666">
        <v>0</v>
      </c>
      <c r="O262" s="663">
        <v>0</v>
      </c>
      <c r="P262" s="678">
        <v>8.75</v>
      </c>
      <c r="Q262" s="663">
        <v>0</v>
      </c>
      <c r="R262" s="678">
        <v>1.25</v>
      </c>
      <c r="S262" s="663">
        <v>0</v>
      </c>
      <c r="T262" s="661">
        <f t="shared" si="7"/>
        <v>10</v>
      </c>
      <c r="U262" s="669"/>
      <c r="AA262" s="485"/>
      <c r="AD262" s="486"/>
    </row>
    <row r="263" spans="1:30" x14ac:dyDescent="0.2">
      <c r="A263" s="657" t="s">
        <v>390</v>
      </c>
      <c r="B263" s="657" t="s">
        <v>80</v>
      </c>
      <c r="C263" s="657" t="s">
        <v>629</v>
      </c>
      <c r="D263" s="657" t="s">
        <v>391</v>
      </c>
      <c r="E263" s="657" t="s">
        <v>393</v>
      </c>
      <c r="F263" s="660">
        <v>6</v>
      </c>
      <c r="G263" s="661">
        <f t="shared" si="6"/>
        <v>13.950000000000001</v>
      </c>
      <c r="H263" s="662">
        <v>0.6</v>
      </c>
      <c r="I263" s="663">
        <v>0</v>
      </c>
      <c r="J263" s="677">
        <v>2</v>
      </c>
      <c r="K263" s="665">
        <v>0</v>
      </c>
      <c r="L263" s="666">
        <v>0</v>
      </c>
      <c r="M263" s="663">
        <v>0</v>
      </c>
      <c r="N263" s="666">
        <v>0</v>
      </c>
      <c r="O263" s="663">
        <v>0</v>
      </c>
      <c r="P263" s="678">
        <v>8.75</v>
      </c>
      <c r="Q263" s="663">
        <v>0</v>
      </c>
      <c r="R263" s="678">
        <v>1.25</v>
      </c>
      <c r="S263" s="663">
        <v>0</v>
      </c>
      <c r="T263" s="661">
        <f t="shared" si="7"/>
        <v>10</v>
      </c>
      <c r="U263" s="669"/>
      <c r="AA263" s="485"/>
      <c r="AD263" s="486"/>
    </row>
    <row r="264" spans="1:30" x14ac:dyDescent="0.2">
      <c r="A264" s="657" t="s">
        <v>390</v>
      </c>
      <c r="B264" s="657" t="s">
        <v>3</v>
      </c>
      <c r="C264" s="657" t="s">
        <v>629</v>
      </c>
      <c r="D264" s="657" t="s">
        <v>391</v>
      </c>
      <c r="E264" s="657" t="s">
        <v>393</v>
      </c>
      <c r="F264" s="660">
        <v>6</v>
      </c>
      <c r="G264" s="661">
        <f t="shared" si="6"/>
        <v>39.599999999999994</v>
      </c>
      <c r="H264" s="662">
        <v>1.8</v>
      </c>
      <c r="I264" s="663">
        <v>0</v>
      </c>
      <c r="J264" s="677">
        <v>5</v>
      </c>
      <c r="K264" s="665">
        <v>0</v>
      </c>
      <c r="L264" s="666">
        <v>0</v>
      </c>
      <c r="M264" s="663">
        <v>0</v>
      </c>
      <c r="N264" s="666">
        <v>0</v>
      </c>
      <c r="O264" s="663">
        <v>0</v>
      </c>
      <c r="P264" s="678">
        <v>8.75</v>
      </c>
      <c r="Q264" s="663">
        <v>0</v>
      </c>
      <c r="R264" s="678">
        <v>1.25</v>
      </c>
      <c r="S264" s="663">
        <v>0</v>
      </c>
      <c r="T264" s="661">
        <f t="shared" si="7"/>
        <v>10</v>
      </c>
      <c r="U264" s="669"/>
      <c r="AA264" s="485"/>
      <c r="AD264" s="486"/>
    </row>
    <row r="265" spans="1:30" x14ac:dyDescent="0.2">
      <c r="A265" s="657" t="s">
        <v>390</v>
      </c>
      <c r="B265" s="657" t="s">
        <v>75</v>
      </c>
      <c r="C265" s="657" t="s">
        <v>629</v>
      </c>
      <c r="D265" s="657" t="s">
        <v>394</v>
      </c>
      <c r="E265" s="657" t="s">
        <v>396</v>
      </c>
      <c r="F265" s="660">
        <v>6</v>
      </c>
      <c r="G265" s="661">
        <f t="shared" si="6"/>
        <v>13.950000000000001</v>
      </c>
      <c r="H265" s="662">
        <v>0.6</v>
      </c>
      <c r="I265" s="663">
        <v>0</v>
      </c>
      <c r="J265" s="677">
        <v>2</v>
      </c>
      <c r="K265" s="665">
        <v>0</v>
      </c>
      <c r="L265" s="666">
        <v>0</v>
      </c>
      <c r="M265" s="663">
        <v>0</v>
      </c>
      <c r="N265" s="666">
        <v>0</v>
      </c>
      <c r="O265" s="663">
        <v>0</v>
      </c>
      <c r="P265" s="678">
        <v>8.75</v>
      </c>
      <c r="Q265" s="663">
        <v>0</v>
      </c>
      <c r="R265" s="678">
        <v>1.25</v>
      </c>
      <c r="S265" s="663">
        <v>0</v>
      </c>
      <c r="T265" s="661">
        <f t="shared" si="7"/>
        <v>10</v>
      </c>
      <c r="U265" s="669"/>
      <c r="AA265" s="485"/>
      <c r="AD265" s="486"/>
    </row>
    <row r="266" spans="1:30" x14ac:dyDescent="0.2">
      <c r="A266" s="657" t="s">
        <v>390</v>
      </c>
      <c r="B266" s="657" t="s">
        <v>80</v>
      </c>
      <c r="C266" s="657" t="s">
        <v>629</v>
      </c>
      <c r="D266" s="657" t="s">
        <v>394</v>
      </c>
      <c r="E266" s="657" t="s">
        <v>396</v>
      </c>
      <c r="F266" s="660">
        <v>6</v>
      </c>
      <c r="G266" s="661">
        <f t="shared" si="6"/>
        <v>13.950000000000001</v>
      </c>
      <c r="H266" s="662">
        <v>0.6</v>
      </c>
      <c r="I266" s="663">
        <v>0</v>
      </c>
      <c r="J266" s="677">
        <v>2</v>
      </c>
      <c r="K266" s="665">
        <v>0</v>
      </c>
      <c r="L266" s="666">
        <v>0</v>
      </c>
      <c r="M266" s="663">
        <v>0</v>
      </c>
      <c r="N266" s="666">
        <v>0</v>
      </c>
      <c r="O266" s="663">
        <v>0</v>
      </c>
      <c r="P266" s="678">
        <v>8.75</v>
      </c>
      <c r="Q266" s="663">
        <v>0</v>
      </c>
      <c r="R266" s="678">
        <v>1.25</v>
      </c>
      <c r="S266" s="663">
        <v>0</v>
      </c>
      <c r="T266" s="661">
        <f t="shared" si="7"/>
        <v>10</v>
      </c>
      <c r="U266" s="669"/>
      <c r="AA266" s="485"/>
      <c r="AD266" s="486"/>
    </row>
    <row r="267" spans="1:30" x14ac:dyDescent="0.2">
      <c r="A267" s="657" t="s">
        <v>390</v>
      </c>
      <c r="B267" s="657" t="s">
        <v>3</v>
      </c>
      <c r="C267" s="657" t="s">
        <v>629</v>
      </c>
      <c r="D267" s="657" t="s">
        <v>394</v>
      </c>
      <c r="E267" s="657" t="s">
        <v>396</v>
      </c>
      <c r="F267" s="660">
        <v>6</v>
      </c>
      <c r="G267" s="661">
        <f t="shared" si="6"/>
        <v>39.599999999999994</v>
      </c>
      <c r="H267" s="662">
        <v>1.8</v>
      </c>
      <c r="I267" s="663">
        <v>0</v>
      </c>
      <c r="J267" s="677">
        <v>5</v>
      </c>
      <c r="K267" s="665">
        <v>0</v>
      </c>
      <c r="L267" s="666">
        <v>0</v>
      </c>
      <c r="M267" s="663">
        <v>0</v>
      </c>
      <c r="N267" s="666">
        <v>0</v>
      </c>
      <c r="O267" s="663">
        <v>0</v>
      </c>
      <c r="P267" s="678">
        <v>8.75</v>
      </c>
      <c r="Q267" s="663">
        <v>0</v>
      </c>
      <c r="R267" s="678">
        <v>1.25</v>
      </c>
      <c r="S267" s="663">
        <v>0</v>
      </c>
      <c r="T267" s="661">
        <f t="shared" si="7"/>
        <v>10</v>
      </c>
      <c r="U267" s="669"/>
      <c r="AA267" s="485"/>
      <c r="AD267" s="486"/>
    </row>
    <row r="268" spans="1:30" x14ac:dyDescent="0.2">
      <c r="A268" s="657" t="s">
        <v>390</v>
      </c>
      <c r="B268" s="657" t="s">
        <v>3</v>
      </c>
      <c r="C268" s="657" t="s">
        <v>629</v>
      </c>
      <c r="D268" s="657" t="s">
        <v>397</v>
      </c>
      <c r="E268" s="657" t="s">
        <v>399</v>
      </c>
      <c r="F268" s="660">
        <v>6</v>
      </c>
      <c r="G268" s="661">
        <f t="shared" si="6"/>
        <v>45</v>
      </c>
      <c r="H268" s="662">
        <v>0</v>
      </c>
      <c r="I268" s="663">
        <v>0</v>
      </c>
      <c r="J268" s="677">
        <v>0</v>
      </c>
      <c r="K268" s="665">
        <v>0</v>
      </c>
      <c r="L268" s="666">
        <v>2</v>
      </c>
      <c r="M268" s="663">
        <v>0</v>
      </c>
      <c r="N268" s="666">
        <v>6</v>
      </c>
      <c r="O268" s="663">
        <v>0</v>
      </c>
      <c r="P268" s="678">
        <v>8.75</v>
      </c>
      <c r="Q268" s="663">
        <v>0</v>
      </c>
      <c r="R268" s="678">
        <v>1.25</v>
      </c>
      <c r="S268" s="663">
        <v>0</v>
      </c>
      <c r="T268" s="661">
        <f t="shared" si="7"/>
        <v>10</v>
      </c>
      <c r="U268" s="669"/>
      <c r="AA268" s="485"/>
      <c r="AD268" s="486"/>
    </row>
    <row r="269" spans="1:30" x14ac:dyDescent="0.2">
      <c r="A269" s="657" t="s">
        <v>390</v>
      </c>
      <c r="B269" s="657" t="s">
        <v>3</v>
      </c>
      <c r="C269" s="657" t="s">
        <v>629</v>
      </c>
      <c r="D269" s="657" t="s">
        <v>400</v>
      </c>
      <c r="E269" s="657" t="s">
        <v>402</v>
      </c>
      <c r="F269" s="660">
        <v>6</v>
      </c>
      <c r="G269" s="661">
        <f t="shared" si="6"/>
        <v>47.25</v>
      </c>
      <c r="H269" s="662">
        <v>0</v>
      </c>
      <c r="I269" s="663">
        <v>0</v>
      </c>
      <c r="J269" s="677">
        <v>0</v>
      </c>
      <c r="K269" s="665">
        <v>0</v>
      </c>
      <c r="L269" s="666">
        <v>2</v>
      </c>
      <c r="M269" s="663">
        <v>0</v>
      </c>
      <c r="N269" s="666">
        <v>7</v>
      </c>
      <c r="O269" s="663">
        <v>0</v>
      </c>
      <c r="P269" s="678">
        <v>8.75</v>
      </c>
      <c r="Q269" s="663">
        <v>0</v>
      </c>
      <c r="R269" s="678">
        <v>1.25</v>
      </c>
      <c r="S269" s="663">
        <v>0</v>
      </c>
      <c r="T269" s="661">
        <f t="shared" si="7"/>
        <v>10</v>
      </c>
      <c r="U269" s="669"/>
      <c r="AA269" s="485"/>
      <c r="AD269" s="486"/>
    </row>
    <row r="270" spans="1:30" x14ac:dyDescent="0.2">
      <c r="A270" s="656" t="s">
        <v>390</v>
      </c>
      <c r="B270" s="657" t="s">
        <v>3</v>
      </c>
      <c r="C270" s="657" t="s">
        <v>623</v>
      </c>
      <c r="D270" s="657" t="s">
        <v>4</v>
      </c>
      <c r="E270" s="657" t="s">
        <v>6</v>
      </c>
      <c r="F270" s="660">
        <v>24</v>
      </c>
      <c r="G270" s="661">
        <f t="shared" si="6"/>
        <v>2.8</v>
      </c>
      <c r="H270" s="662">
        <v>2</v>
      </c>
      <c r="I270" s="663">
        <v>0</v>
      </c>
      <c r="J270" s="677">
        <v>0</v>
      </c>
      <c r="K270" s="665">
        <v>0</v>
      </c>
      <c r="L270" s="666">
        <v>5</v>
      </c>
      <c r="M270" s="663">
        <v>0</v>
      </c>
      <c r="N270" s="666">
        <v>0</v>
      </c>
      <c r="O270" s="663">
        <v>0</v>
      </c>
      <c r="P270" s="678">
        <v>5.5555555555555552E-2</v>
      </c>
      <c r="Q270" s="663">
        <v>0</v>
      </c>
      <c r="R270" s="678">
        <v>0</v>
      </c>
      <c r="S270" s="663">
        <v>0</v>
      </c>
      <c r="T270" s="661">
        <f t="shared" si="7"/>
        <v>5.5555555555555552E-2</v>
      </c>
      <c r="U270" s="669"/>
      <c r="AA270" s="485"/>
      <c r="AD270" s="486"/>
    </row>
    <row r="271" spans="1:30" x14ac:dyDescent="0.2">
      <c r="A271" s="657" t="s">
        <v>390</v>
      </c>
      <c r="B271" s="657" t="s">
        <v>9</v>
      </c>
      <c r="C271" s="657" t="s">
        <v>629</v>
      </c>
      <c r="D271" s="657" t="s">
        <v>293</v>
      </c>
      <c r="E271" s="657" t="s">
        <v>295</v>
      </c>
      <c r="F271" s="660">
        <v>6</v>
      </c>
      <c r="G271" s="661">
        <f t="shared" si="6"/>
        <v>12.600000000000001</v>
      </c>
      <c r="H271" s="662">
        <v>2</v>
      </c>
      <c r="I271" s="663">
        <v>0</v>
      </c>
      <c r="J271" s="677">
        <v>8</v>
      </c>
      <c r="K271" s="665">
        <v>0</v>
      </c>
      <c r="L271" s="666">
        <v>0</v>
      </c>
      <c r="M271" s="663">
        <v>0</v>
      </c>
      <c r="N271" s="666">
        <v>0</v>
      </c>
      <c r="O271" s="663">
        <v>0</v>
      </c>
      <c r="P271" s="678">
        <v>1.5</v>
      </c>
      <c r="Q271" s="663">
        <v>0</v>
      </c>
      <c r="R271" s="678">
        <v>0.5</v>
      </c>
      <c r="S271" s="663">
        <v>0</v>
      </c>
      <c r="T271" s="661">
        <f t="shared" si="7"/>
        <v>2</v>
      </c>
      <c r="U271" s="669"/>
      <c r="AA271" s="485"/>
      <c r="AD271" s="486"/>
    </row>
    <row r="272" spans="1:30" x14ac:dyDescent="0.2">
      <c r="A272" s="657" t="s">
        <v>390</v>
      </c>
      <c r="B272" s="657" t="s">
        <v>3</v>
      </c>
      <c r="C272" s="657" t="s">
        <v>630</v>
      </c>
      <c r="D272" s="657" t="s">
        <v>403</v>
      </c>
      <c r="E272" s="657" t="s">
        <v>405</v>
      </c>
      <c r="F272" s="660">
        <v>6</v>
      </c>
      <c r="G272" s="661">
        <f t="shared" ref="G272:G335" si="8">((((H272+L272)*P272)+((I272+M272)*Q272)+((J272+N272)*R272)+((K272+O272)*S272))*F272)/10*3</f>
        <v>18</v>
      </c>
      <c r="H272" s="662">
        <v>1</v>
      </c>
      <c r="I272" s="663">
        <v>0</v>
      </c>
      <c r="J272" s="677">
        <v>1</v>
      </c>
      <c r="K272" s="665">
        <v>0</v>
      </c>
      <c r="L272" s="666">
        <v>0</v>
      </c>
      <c r="M272" s="663">
        <v>0</v>
      </c>
      <c r="N272" s="666">
        <v>0</v>
      </c>
      <c r="O272" s="663">
        <v>0</v>
      </c>
      <c r="P272" s="678">
        <v>8.75</v>
      </c>
      <c r="Q272" s="663">
        <v>0</v>
      </c>
      <c r="R272" s="678">
        <v>1.25</v>
      </c>
      <c r="S272" s="663">
        <v>0</v>
      </c>
      <c r="T272" s="661">
        <f t="shared" ref="T272:T335" si="9">SUM(P272:S272)</f>
        <v>10</v>
      </c>
      <c r="U272" s="669"/>
      <c r="AA272" s="485"/>
      <c r="AD272" s="486"/>
    </row>
    <row r="273" spans="1:30" x14ac:dyDescent="0.2">
      <c r="A273" s="656" t="s">
        <v>390</v>
      </c>
      <c r="B273" s="657" t="s">
        <v>24</v>
      </c>
      <c r="C273" s="657" t="s">
        <v>630</v>
      </c>
      <c r="D273" s="657" t="s">
        <v>25</v>
      </c>
      <c r="E273" s="657" t="s">
        <v>27</v>
      </c>
      <c r="F273" s="660">
        <v>6</v>
      </c>
      <c r="G273" s="661">
        <f t="shared" si="8"/>
        <v>3.0008999999999997</v>
      </c>
      <c r="H273" s="662">
        <v>0</v>
      </c>
      <c r="I273" s="663">
        <v>0</v>
      </c>
      <c r="J273" s="677">
        <v>0</v>
      </c>
      <c r="K273" s="665">
        <v>0</v>
      </c>
      <c r="L273" s="666">
        <v>1</v>
      </c>
      <c r="M273" s="663">
        <v>0</v>
      </c>
      <c r="N273" s="666">
        <v>1</v>
      </c>
      <c r="O273" s="663">
        <v>0</v>
      </c>
      <c r="P273" s="678">
        <v>1.6671666666666667</v>
      </c>
      <c r="Q273" s="663">
        <v>0</v>
      </c>
      <c r="R273" s="678">
        <v>0</v>
      </c>
      <c r="S273" s="663">
        <v>0</v>
      </c>
      <c r="T273" s="661">
        <f t="shared" si="9"/>
        <v>1.6671666666666667</v>
      </c>
      <c r="U273" s="667"/>
      <c r="AA273" s="485"/>
      <c r="AD273" s="486"/>
    </row>
    <row r="274" spans="1:30" x14ac:dyDescent="0.2">
      <c r="A274" s="656" t="s">
        <v>390</v>
      </c>
      <c r="B274" s="657" t="s">
        <v>3</v>
      </c>
      <c r="C274" s="657" t="s">
        <v>630</v>
      </c>
      <c r="D274" s="657" t="s">
        <v>29</v>
      </c>
      <c r="E274" s="657" t="s">
        <v>31</v>
      </c>
      <c r="F274" s="660">
        <v>12</v>
      </c>
      <c r="G274" s="661">
        <f t="shared" si="8"/>
        <v>0.48</v>
      </c>
      <c r="H274" s="662">
        <v>5</v>
      </c>
      <c r="I274" s="663">
        <v>0</v>
      </c>
      <c r="J274" s="677">
        <v>0</v>
      </c>
      <c r="K274" s="665">
        <v>0</v>
      </c>
      <c r="L274" s="666">
        <v>3</v>
      </c>
      <c r="M274" s="663">
        <v>0</v>
      </c>
      <c r="N274" s="666">
        <v>0</v>
      </c>
      <c r="O274" s="663">
        <v>0</v>
      </c>
      <c r="P274" s="678">
        <v>1.6666666666666666E-2</v>
      </c>
      <c r="Q274" s="663">
        <v>0</v>
      </c>
      <c r="R274" s="678">
        <v>0</v>
      </c>
      <c r="S274" s="663">
        <v>0</v>
      </c>
      <c r="T274" s="661">
        <f t="shared" si="9"/>
        <v>1.6666666666666666E-2</v>
      </c>
      <c r="U274" s="667"/>
      <c r="AA274" s="485"/>
      <c r="AD274" s="486"/>
    </row>
    <row r="275" spans="1:30" x14ac:dyDescent="0.2">
      <c r="A275" s="657" t="s">
        <v>406</v>
      </c>
      <c r="B275" s="657" t="s">
        <v>9</v>
      </c>
      <c r="C275" s="657" t="s">
        <v>629</v>
      </c>
      <c r="D275" s="657" t="s">
        <v>407</v>
      </c>
      <c r="E275" s="657" t="s">
        <v>409</v>
      </c>
      <c r="F275" s="660">
        <v>6</v>
      </c>
      <c r="G275" s="661">
        <f t="shared" si="8"/>
        <v>45</v>
      </c>
      <c r="H275" s="662">
        <v>0</v>
      </c>
      <c r="I275" s="663">
        <v>0</v>
      </c>
      <c r="J275" s="677">
        <v>0</v>
      </c>
      <c r="K275" s="665">
        <v>0</v>
      </c>
      <c r="L275" s="666">
        <v>2</v>
      </c>
      <c r="M275" s="663">
        <v>0</v>
      </c>
      <c r="N275" s="666">
        <v>3</v>
      </c>
      <c r="O275" s="663">
        <v>0</v>
      </c>
      <c r="P275" s="678">
        <v>5</v>
      </c>
      <c r="Q275" s="663">
        <v>0</v>
      </c>
      <c r="R275" s="678">
        <v>5</v>
      </c>
      <c r="S275" s="663">
        <v>0</v>
      </c>
      <c r="T275" s="661">
        <f t="shared" si="9"/>
        <v>10</v>
      </c>
      <c r="U275" s="669"/>
      <c r="AA275" s="485"/>
      <c r="AD275" s="486"/>
    </row>
    <row r="276" spans="1:30" x14ac:dyDescent="0.2">
      <c r="A276" s="657" t="s">
        <v>406</v>
      </c>
      <c r="B276" s="657" t="s">
        <v>75</v>
      </c>
      <c r="C276" s="657" t="s">
        <v>629</v>
      </c>
      <c r="D276" s="657" t="s">
        <v>407</v>
      </c>
      <c r="E276" s="657" t="s">
        <v>409</v>
      </c>
      <c r="F276" s="660">
        <v>6</v>
      </c>
      <c r="G276" s="661">
        <f t="shared" si="8"/>
        <v>18</v>
      </c>
      <c r="H276" s="662">
        <v>1</v>
      </c>
      <c r="I276" s="663">
        <v>0</v>
      </c>
      <c r="J276" s="677">
        <v>1</v>
      </c>
      <c r="K276" s="665">
        <v>0</v>
      </c>
      <c r="L276" s="666">
        <v>0</v>
      </c>
      <c r="M276" s="663">
        <v>0</v>
      </c>
      <c r="N276" s="666">
        <v>0</v>
      </c>
      <c r="O276" s="663">
        <v>0</v>
      </c>
      <c r="P276" s="678">
        <v>5</v>
      </c>
      <c r="Q276" s="663">
        <v>0</v>
      </c>
      <c r="R276" s="678">
        <v>5</v>
      </c>
      <c r="S276" s="663">
        <v>0</v>
      </c>
      <c r="T276" s="661">
        <f t="shared" si="9"/>
        <v>10</v>
      </c>
      <c r="U276" s="669"/>
      <c r="AA276" s="485"/>
      <c r="AD276" s="486"/>
    </row>
    <row r="277" spans="1:30" x14ac:dyDescent="0.2">
      <c r="A277" s="657" t="s">
        <v>406</v>
      </c>
      <c r="B277" s="657" t="s">
        <v>80</v>
      </c>
      <c r="C277" s="657" t="s">
        <v>629</v>
      </c>
      <c r="D277" s="657" t="s">
        <v>407</v>
      </c>
      <c r="E277" s="657" t="s">
        <v>409</v>
      </c>
      <c r="F277" s="660">
        <v>6</v>
      </c>
      <c r="G277" s="661">
        <f t="shared" si="8"/>
        <v>18</v>
      </c>
      <c r="H277" s="662">
        <v>1</v>
      </c>
      <c r="I277" s="663">
        <v>0</v>
      </c>
      <c r="J277" s="677">
        <v>1</v>
      </c>
      <c r="K277" s="665">
        <v>0</v>
      </c>
      <c r="L277" s="666">
        <v>0</v>
      </c>
      <c r="M277" s="663">
        <v>0</v>
      </c>
      <c r="N277" s="666">
        <v>0</v>
      </c>
      <c r="O277" s="663">
        <v>0</v>
      </c>
      <c r="P277" s="678">
        <v>5</v>
      </c>
      <c r="Q277" s="663">
        <v>0</v>
      </c>
      <c r="R277" s="678">
        <v>5</v>
      </c>
      <c r="S277" s="663">
        <v>0</v>
      </c>
      <c r="T277" s="661">
        <f t="shared" si="9"/>
        <v>10</v>
      </c>
      <c r="U277" s="669"/>
      <c r="AA277" s="485"/>
      <c r="AD277" s="486"/>
    </row>
    <row r="278" spans="1:30" x14ac:dyDescent="0.2">
      <c r="A278" s="657" t="s">
        <v>406</v>
      </c>
      <c r="B278" s="657" t="s">
        <v>3</v>
      </c>
      <c r="C278" s="657" t="s">
        <v>629</v>
      </c>
      <c r="D278" s="657" t="s">
        <v>407</v>
      </c>
      <c r="E278" s="657" t="s">
        <v>409</v>
      </c>
      <c r="F278" s="660">
        <v>6</v>
      </c>
      <c r="G278" s="661">
        <f t="shared" si="8"/>
        <v>18</v>
      </c>
      <c r="H278" s="662">
        <v>1</v>
      </c>
      <c r="I278" s="663">
        <v>0</v>
      </c>
      <c r="J278" s="677">
        <v>1</v>
      </c>
      <c r="K278" s="665">
        <v>0</v>
      </c>
      <c r="L278" s="666">
        <v>0</v>
      </c>
      <c r="M278" s="663">
        <v>0</v>
      </c>
      <c r="N278" s="666">
        <v>0</v>
      </c>
      <c r="O278" s="663">
        <v>0</v>
      </c>
      <c r="P278" s="678">
        <v>5</v>
      </c>
      <c r="Q278" s="663">
        <v>0</v>
      </c>
      <c r="R278" s="678">
        <v>5</v>
      </c>
      <c r="S278" s="663">
        <v>0</v>
      </c>
      <c r="T278" s="661">
        <f t="shared" si="9"/>
        <v>10</v>
      </c>
      <c r="U278" s="669"/>
      <c r="AA278" s="485"/>
      <c r="AD278" s="486"/>
    </row>
    <row r="279" spans="1:30" x14ac:dyDescent="0.2">
      <c r="A279" s="657" t="s">
        <v>406</v>
      </c>
      <c r="B279" s="657" t="s">
        <v>75</v>
      </c>
      <c r="C279" s="657" t="s">
        <v>629</v>
      </c>
      <c r="D279" s="657" t="s">
        <v>174</v>
      </c>
      <c r="E279" s="657" t="s">
        <v>176</v>
      </c>
      <c r="F279" s="660">
        <v>6</v>
      </c>
      <c r="G279" s="661">
        <f t="shared" si="8"/>
        <v>8.0999999999999979</v>
      </c>
      <c r="H279" s="662">
        <v>0.5</v>
      </c>
      <c r="I279" s="663">
        <v>0</v>
      </c>
      <c r="J279" s="677">
        <v>1</v>
      </c>
      <c r="K279" s="665">
        <v>0</v>
      </c>
      <c r="L279" s="666">
        <v>0</v>
      </c>
      <c r="M279" s="663">
        <v>0</v>
      </c>
      <c r="N279" s="666">
        <v>0</v>
      </c>
      <c r="O279" s="663">
        <v>0</v>
      </c>
      <c r="P279" s="678">
        <v>2.9999999999999996</v>
      </c>
      <c r="Q279" s="663">
        <v>0</v>
      </c>
      <c r="R279" s="678">
        <v>2.9999999999999996</v>
      </c>
      <c r="S279" s="663">
        <v>0</v>
      </c>
      <c r="T279" s="661">
        <f t="shared" si="9"/>
        <v>5.9999999999999991</v>
      </c>
      <c r="U279" s="669"/>
      <c r="AA279" s="485"/>
      <c r="AD279" s="486"/>
    </row>
    <row r="280" spans="1:30" x14ac:dyDescent="0.2">
      <c r="A280" s="657" t="s">
        <v>406</v>
      </c>
      <c r="B280" s="657" t="s">
        <v>80</v>
      </c>
      <c r="C280" s="657" t="s">
        <v>629</v>
      </c>
      <c r="D280" s="657" t="s">
        <v>174</v>
      </c>
      <c r="E280" s="657" t="s">
        <v>176</v>
      </c>
      <c r="F280" s="660">
        <v>6</v>
      </c>
      <c r="G280" s="661">
        <f t="shared" si="8"/>
        <v>8.0999999999999979</v>
      </c>
      <c r="H280" s="662">
        <v>0.5</v>
      </c>
      <c r="I280" s="663">
        <v>0</v>
      </c>
      <c r="J280" s="677">
        <v>1</v>
      </c>
      <c r="K280" s="665">
        <v>0</v>
      </c>
      <c r="L280" s="666">
        <v>0</v>
      </c>
      <c r="M280" s="663">
        <v>0</v>
      </c>
      <c r="N280" s="666">
        <v>0</v>
      </c>
      <c r="O280" s="663">
        <v>0</v>
      </c>
      <c r="P280" s="678">
        <v>2.9999999999999996</v>
      </c>
      <c r="Q280" s="663">
        <v>0</v>
      </c>
      <c r="R280" s="678">
        <v>2.9999999999999996</v>
      </c>
      <c r="S280" s="663">
        <v>0</v>
      </c>
      <c r="T280" s="661">
        <f t="shared" si="9"/>
        <v>5.9999999999999991</v>
      </c>
      <c r="U280" s="669"/>
      <c r="AA280" s="485"/>
      <c r="AD280" s="486"/>
    </row>
    <row r="281" spans="1:30" x14ac:dyDescent="0.2">
      <c r="A281" s="657" t="s">
        <v>406</v>
      </c>
      <c r="B281" s="657" t="s">
        <v>3</v>
      </c>
      <c r="C281" s="657" t="s">
        <v>629</v>
      </c>
      <c r="D281" s="657" t="s">
        <v>174</v>
      </c>
      <c r="E281" s="657" t="s">
        <v>176</v>
      </c>
      <c r="F281" s="660">
        <v>6</v>
      </c>
      <c r="G281" s="661">
        <f t="shared" si="8"/>
        <v>26.999999999999993</v>
      </c>
      <c r="H281" s="662">
        <v>1</v>
      </c>
      <c r="I281" s="663">
        <v>0</v>
      </c>
      <c r="J281" s="677">
        <v>4</v>
      </c>
      <c r="K281" s="665">
        <v>0</v>
      </c>
      <c r="L281" s="666">
        <v>0</v>
      </c>
      <c r="M281" s="663">
        <v>0</v>
      </c>
      <c r="N281" s="666">
        <v>0</v>
      </c>
      <c r="O281" s="663">
        <v>0</v>
      </c>
      <c r="P281" s="678">
        <v>2.9999999999999996</v>
      </c>
      <c r="Q281" s="663">
        <v>0</v>
      </c>
      <c r="R281" s="678">
        <v>2.9999999999999996</v>
      </c>
      <c r="S281" s="663">
        <v>0</v>
      </c>
      <c r="T281" s="661">
        <f t="shared" si="9"/>
        <v>5.9999999999999991</v>
      </c>
      <c r="U281" s="669"/>
      <c r="AA281" s="485"/>
      <c r="AD281" s="486"/>
    </row>
    <row r="282" spans="1:30" x14ac:dyDescent="0.2">
      <c r="A282" s="657" t="s">
        <v>406</v>
      </c>
      <c r="B282" s="657" t="s">
        <v>9</v>
      </c>
      <c r="C282" s="657" t="s">
        <v>629</v>
      </c>
      <c r="D282" s="657" t="s">
        <v>177</v>
      </c>
      <c r="E282" s="657" t="s">
        <v>179</v>
      </c>
      <c r="F282" s="660">
        <v>6</v>
      </c>
      <c r="G282" s="661">
        <f t="shared" si="8"/>
        <v>15.75</v>
      </c>
      <c r="H282" s="662">
        <v>0</v>
      </c>
      <c r="I282" s="663">
        <v>0</v>
      </c>
      <c r="J282" s="677">
        <v>0</v>
      </c>
      <c r="K282" s="665">
        <v>0</v>
      </c>
      <c r="L282" s="666">
        <v>2</v>
      </c>
      <c r="M282" s="663">
        <v>0</v>
      </c>
      <c r="N282" s="666">
        <v>5</v>
      </c>
      <c r="O282" s="663">
        <v>0</v>
      </c>
      <c r="P282" s="678">
        <v>1.25</v>
      </c>
      <c r="Q282" s="663">
        <v>0</v>
      </c>
      <c r="R282" s="678">
        <v>1.25</v>
      </c>
      <c r="S282" s="663">
        <v>0</v>
      </c>
      <c r="T282" s="661">
        <f t="shared" si="9"/>
        <v>2.5</v>
      </c>
      <c r="U282" s="669"/>
      <c r="AA282" s="485"/>
      <c r="AD282" s="486"/>
    </row>
    <row r="283" spans="1:30" x14ac:dyDescent="0.2">
      <c r="A283" s="657" t="s">
        <v>406</v>
      </c>
      <c r="B283" s="657" t="s">
        <v>75</v>
      </c>
      <c r="C283" s="657" t="s">
        <v>629</v>
      </c>
      <c r="D283" s="657" t="s">
        <v>177</v>
      </c>
      <c r="E283" s="657" t="s">
        <v>179</v>
      </c>
      <c r="F283" s="660">
        <v>6</v>
      </c>
      <c r="G283" s="661">
        <f t="shared" si="8"/>
        <v>4.5</v>
      </c>
      <c r="H283" s="662">
        <v>0.5</v>
      </c>
      <c r="I283" s="663">
        <v>0</v>
      </c>
      <c r="J283" s="677">
        <v>1.5</v>
      </c>
      <c r="K283" s="665">
        <v>0</v>
      </c>
      <c r="L283" s="666">
        <v>0</v>
      </c>
      <c r="M283" s="663">
        <v>0</v>
      </c>
      <c r="N283" s="666">
        <v>0</v>
      </c>
      <c r="O283" s="663">
        <v>0</v>
      </c>
      <c r="P283" s="678">
        <v>1.25</v>
      </c>
      <c r="Q283" s="663">
        <v>0</v>
      </c>
      <c r="R283" s="678">
        <v>1.25</v>
      </c>
      <c r="S283" s="663">
        <v>0</v>
      </c>
      <c r="T283" s="661">
        <f t="shared" si="9"/>
        <v>2.5</v>
      </c>
      <c r="U283" s="669"/>
      <c r="AA283" s="485"/>
      <c r="AD283" s="486"/>
    </row>
    <row r="284" spans="1:30" x14ac:dyDescent="0.2">
      <c r="A284" s="657" t="s">
        <v>406</v>
      </c>
      <c r="B284" s="657" t="s">
        <v>80</v>
      </c>
      <c r="C284" s="657" t="s">
        <v>629</v>
      </c>
      <c r="D284" s="657" t="s">
        <v>177</v>
      </c>
      <c r="E284" s="657" t="s">
        <v>179</v>
      </c>
      <c r="F284" s="660">
        <v>6</v>
      </c>
      <c r="G284" s="661">
        <f t="shared" si="8"/>
        <v>4.5</v>
      </c>
      <c r="H284" s="662">
        <v>0.5</v>
      </c>
      <c r="I284" s="663">
        <v>0</v>
      </c>
      <c r="J284" s="677">
        <v>1.5</v>
      </c>
      <c r="K284" s="665">
        <v>0</v>
      </c>
      <c r="L284" s="666">
        <v>0</v>
      </c>
      <c r="M284" s="663">
        <v>0</v>
      </c>
      <c r="N284" s="666">
        <v>0</v>
      </c>
      <c r="O284" s="663">
        <v>0</v>
      </c>
      <c r="P284" s="678">
        <v>1.25</v>
      </c>
      <c r="Q284" s="663">
        <v>0</v>
      </c>
      <c r="R284" s="678">
        <v>1.25</v>
      </c>
      <c r="S284" s="663">
        <v>0</v>
      </c>
      <c r="T284" s="661">
        <f t="shared" si="9"/>
        <v>2.5</v>
      </c>
      <c r="U284" s="669"/>
      <c r="AA284" s="485"/>
      <c r="AD284" s="486"/>
    </row>
    <row r="285" spans="1:30" x14ac:dyDescent="0.2">
      <c r="A285" s="657" t="s">
        <v>406</v>
      </c>
      <c r="B285" s="657" t="s">
        <v>3</v>
      </c>
      <c r="C285" s="657" t="s">
        <v>629</v>
      </c>
      <c r="D285" s="657" t="s">
        <v>177</v>
      </c>
      <c r="E285" s="657" t="s">
        <v>179</v>
      </c>
      <c r="F285" s="660">
        <v>6</v>
      </c>
      <c r="G285" s="661">
        <f t="shared" si="8"/>
        <v>9</v>
      </c>
      <c r="H285" s="662">
        <v>1</v>
      </c>
      <c r="I285" s="663">
        <v>0</v>
      </c>
      <c r="J285" s="677">
        <v>3</v>
      </c>
      <c r="K285" s="665">
        <v>0</v>
      </c>
      <c r="L285" s="666">
        <v>0</v>
      </c>
      <c r="M285" s="663">
        <v>0</v>
      </c>
      <c r="N285" s="666">
        <v>0</v>
      </c>
      <c r="O285" s="663">
        <v>0</v>
      </c>
      <c r="P285" s="678">
        <v>1.25</v>
      </c>
      <c r="Q285" s="663">
        <v>0</v>
      </c>
      <c r="R285" s="678">
        <v>1.25</v>
      </c>
      <c r="S285" s="663">
        <v>0</v>
      </c>
      <c r="T285" s="661">
        <f t="shared" si="9"/>
        <v>2.5</v>
      </c>
      <c r="U285" s="669"/>
      <c r="AA285" s="485"/>
      <c r="AD285" s="486"/>
    </row>
    <row r="286" spans="1:30" x14ac:dyDescent="0.2">
      <c r="A286" s="656" t="s">
        <v>406</v>
      </c>
      <c r="B286" s="657" t="s">
        <v>3</v>
      </c>
      <c r="C286" s="657" t="s">
        <v>623</v>
      </c>
      <c r="D286" s="657" t="s">
        <v>4</v>
      </c>
      <c r="E286" s="657" t="s">
        <v>6</v>
      </c>
      <c r="F286" s="660">
        <v>24</v>
      </c>
      <c r="G286" s="661">
        <f t="shared" si="8"/>
        <v>1.6</v>
      </c>
      <c r="H286" s="662">
        <v>1</v>
      </c>
      <c r="I286" s="663">
        <v>0</v>
      </c>
      <c r="J286" s="677">
        <v>0</v>
      </c>
      <c r="K286" s="665">
        <v>0</v>
      </c>
      <c r="L286" s="666">
        <v>3</v>
      </c>
      <c r="M286" s="663">
        <v>0</v>
      </c>
      <c r="N286" s="666">
        <v>0</v>
      </c>
      <c r="O286" s="663">
        <v>0</v>
      </c>
      <c r="P286" s="678">
        <v>5.5555555555555552E-2</v>
      </c>
      <c r="Q286" s="663">
        <v>0</v>
      </c>
      <c r="R286" s="678">
        <v>0</v>
      </c>
      <c r="S286" s="663">
        <v>0</v>
      </c>
      <c r="T286" s="661">
        <f t="shared" si="9"/>
        <v>5.5555555555555552E-2</v>
      </c>
      <c r="U286" s="669"/>
      <c r="AA286" s="485"/>
      <c r="AD286" s="486"/>
    </row>
    <row r="287" spans="1:30" x14ac:dyDescent="0.2">
      <c r="A287" s="657" t="s">
        <v>406</v>
      </c>
      <c r="B287" s="657" t="s">
        <v>9</v>
      </c>
      <c r="C287" s="657" t="s">
        <v>629</v>
      </c>
      <c r="D287" s="657" t="s">
        <v>84</v>
      </c>
      <c r="E287" s="657" t="s">
        <v>86</v>
      </c>
      <c r="F287" s="660">
        <v>6</v>
      </c>
      <c r="G287" s="661">
        <f t="shared" si="8"/>
        <v>18.899999999999999</v>
      </c>
      <c r="H287" s="662">
        <v>2</v>
      </c>
      <c r="I287" s="663">
        <v>0</v>
      </c>
      <c r="J287" s="677">
        <v>5</v>
      </c>
      <c r="K287" s="665">
        <v>0</v>
      </c>
      <c r="L287" s="666">
        <v>0</v>
      </c>
      <c r="M287" s="663">
        <v>0</v>
      </c>
      <c r="N287" s="666">
        <v>0</v>
      </c>
      <c r="O287" s="663">
        <v>0</v>
      </c>
      <c r="P287" s="678">
        <v>1.4999999999999998</v>
      </c>
      <c r="Q287" s="663">
        <v>0</v>
      </c>
      <c r="R287" s="678">
        <v>1.4999999999999998</v>
      </c>
      <c r="S287" s="663">
        <v>0</v>
      </c>
      <c r="T287" s="661">
        <f t="shared" si="9"/>
        <v>2.9999999999999996</v>
      </c>
      <c r="U287" s="669"/>
      <c r="AA287" s="485"/>
      <c r="AD287" s="486"/>
    </row>
    <row r="288" spans="1:30" x14ac:dyDescent="0.2">
      <c r="A288" s="657" t="s">
        <v>406</v>
      </c>
      <c r="B288" s="657" t="s">
        <v>9</v>
      </c>
      <c r="C288" s="657" t="s">
        <v>629</v>
      </c>
      <c r="D288" s="657" t="s">
        <v>296</v>
      </c>
      <c r="E288" s="657" t="s">
        <v>298</v>
      </c>
      <c r="F288" s="660">
        <v>6</v>
      </c>
      <c r="G288" s="661">
        <f t="shared" si="8"/>
        <v>12.600000000000001</v>
      </c>
      <c r="H288" s="662">
        <v>0</v>
      </c>
      <c r="I288" s="663">
        <v>0</v>
      </c>
      <c r="J288" s="677">
        <v>0</v>
      </c>
      <c r="K288" s="665">
        <v>0</v>
      </c>
      <c r="L288" s="666">
        <v>2</v>
      </c>
      <c r="M288" s="663">
        <v>0</v>
      </c>
      <c r="N288" s="666">
        <v>5</v>
      </c>
      <c r="O288" s="663">
        <v>0</v>
      </c>
      <c r="P288" s="678">
        <v>1</v>
      </c>
      <c r="Q288" s="663">
        <v>0</v>
      </c>
      <c r="R288" s="678">
        <v>1</v>
      </c>
      <c r="S288" s="663">
        <v>0</v>
      </c>
      <c r="T288" s="661">
        <f t="shared" si="9"/>
        <v>2</v>
      </c>
      <c r="U288" s="669"/>
      <c r="AA288" s="485"/>
      <c r="AD288" s="486"/>
    </row>
    <row r="289" spans="1:33" x14ac:dyDescent="0.2">
      <c r="A289" s="657" t="s">
        <v>406</v>
      </c>
      <c r="B289" s="657" t="s">
        <v>9</v>
      </c>
      <c r="C289" s="657" t="s">
        <v>629</v>
      </c>
      <c r="D289" s="657" t="s">
        <v>87</v>
      </c>
      <c r="E289" s="657" t="s">
        <v>89</v>
      </c>
      <c r="F289" s="660">
        <v>6</v>
      </c>
      <c r="G289" s="661">
        <f t="shared" si="8"/>
        <v>6.3000000000000007</v>
      </c>
      <c r="H289" s="662">
        <v>0</v>
      </c>
      <c r="I289" s="663">
        <v>0</v>
      </c>
      <c r="J289" s="677">
        <v>0</v>
      </c>
      <c r="K289" s="665">
        <v>0</v>
      </c>
      <c r="L289" s="666">
        <v>2</v>
      </c>
      <c r="M289" s="663">
        <v>0</v>
      </c>
      <c r="N289" s="666">
        <v>5</v>
      </c>
      <c r="O289" s="663">
        <v>0</v>
      </c>
      <c r="P289" s="678">
        <v>0.5</v>
      </c>
      <c r="Q289" s="663">
        <v>0</v>
      </c>
      <c r="R289" s="678">
        <v>0.5</v>
      </c>
      <c r="S289" s="663">
        <v>0</v>
      </c>
      <c r="T289" s="661">
        <f t="shared" si="9"/>
        <v>1</v>
      </c>
      <c r="U289" s="669"/>
      <c r="AA289" s="485"/>
      <c r="AD289" s="486"/>
    </row>
    <row r="290" spans="1:33" x14ac:dyDescent="0.2">
      <c r="A290" s="657" t="s">
        <v>406</v>
      </c>
      <c r="B290" s="657" t="s">
        <v>9</v>
      </c>
      <c r="C290" s="657" t="s">
        <v>623</v>
      </c>
      <c r="D290" s="657" t="s">
        <v>23</v>
      </c>
      <c r="E290" s="657" t="s">
        <v>6</v>
      </c>
      <c r="F290" s="660">
        <v>24</v>
      </c>
      <c r="G290" s="661">
        <f t="shared" si="8"/>
        <v>0.8</v>
      </c>
      <c r="H290" s="662">
        <v>0</v>
      </c>
      <c r="I290" s="663">
        <v>0</v>
      </c>
      <c r="J290" s="677">
        <v>0</v>
      </c>
      <c r="K290" s="665">
        <v>0</v>
      </c>
      <c r="L290" s="666">
        <v>2</v>
      </c>
      <c r="M290" s="663">
        <v>0</v>
      </c>
      <c r="N290" s="666">
        <v>0</v>
      </c>
      <c r="O290" s="663">
        <v>0</v>
      </c>
      <c r="P290" s="678">
        <v>5.5555555555555552E-2</v>
      </c>
      <c r="Q290" s="663">
        <v>0</v>
      </c>
      <c r="R290" s="678">
        <v>0</v>
      </c>
      <c r="S290" s="663">
        <v>0</v>
      </c>
      <c r="T290" s="661">
        <f t="shared" si="9"/>
        <v>5.5555555555555552E-2</v>
      </c>
      <c r="U290" s="669"/>
      <c r="AA290" s="485"/>
      <c r="AD290" s="486"/>
    </row>
    <row r="291" spans="1:33" x14ac:dyDescent="0.2">
      <c r="A291" s="657" t="s">
        <v>406</v>
      </c>
      <c r="B291" s="657" t="s">
        <v>9</v>
      </c>
      <c r="C291" s="657" t="s">
        <v>629</v>
      </c>
      <c r="D291" s="679" t="s">
        <v>552</v>
      </c>
      <c r="E291" s="657" t="s">
        <v>541</v>
      </c>
      <c r="F291" s="660">
        <v>6</v>
      </c>
      <c r="G291" s="661">
        <f t="shared" si="8"/>
        <v>40.5</v>
      </c>
      <c r="H291" s="662">
        <v>2</v>
      </c>
      <c r="I291" s="663">
        <v>0</v>
      </c>
      <c r="J291" s="677">
        <v>3</v>
      </c>
      <c r="K291" s="665">
        <v>0</v>
      </c>
      <c r="L291" s="666">
        <v>0</v>
      </c>
      <c r="M291" s="663">
        <v>0</v>
      </c>
      <c r="N291" s="666">
        <v>0</v>
      </c>
      <c r="O291" s="663">
        <v>0</v>
      </c>
      <c r="P291" s="678">
        <v>7.5</v>
      </c>
      <c r="Q291" s="663">
        <v>0</v>
      </c>
      <c r="R291" s="678">
        <v>2.5</v>
      </c>
      <c r="S291" s="663">
        <v>0</v>
      </c>
      <c r="T291" s="661">
        <f t="shared" si="9"/>
        <v>10</v>
      </c>
      <c r="U291" s="669"/>
      <c r="AA291" s="485"/>
      <c r="AD291" s="486"/>
    </row>
    <row r="292" spans="1:33" x14ac:dyDescent="0.2">
      <c r="A292" s="657" t="s">
        <v>406</v>
      </c>
      <c r="B292" s="657" t="s">
        <v>9</v>
      </c>
      <c r="C292" s="657" t="s">
        <v>630</v>
      </c>
      <c r="D292" s="657" t="s">
        <v>337</v>
      </c>
      <c r="E292" s="657" t="s">
        <v>339</v>
      </c>
      <c r="F292" s="660">
        <v>6</v>
      </c>
      <c r="G292" s="661">
        <f t="shared" si="8"/>
        <v>9</v>
      </c>
      <c r="H292" s="662">
        <v>1</v>
      </c>
      <c r="I292" s="663">
        <v>0</v>
      </c>
      <c r="J292" s="677">
        <v>1</v>
      </c>
      <c r="K292" s="665">
        <v>0</v>
      </c>
      <c r="L292" s="666">
        <v>0</v>
      </c>
      <c r="M292" s="663">
        <v>0</v>
      </c>
      <c r="N292" s="666">
        <v>0</v>
      </c>
      <c r="O292" s="663">
        <v>0</v>
      </c>
      <c r="P292" s="678">
        <v>3.75</v>
      </c>
      <c r="Q292" s="663">
        <v>0</v>
      </c>
      <c r="R292" s="678">
        <v>1.25</v>
      </c>
      <c r="S292" s="663">
        <v>0</v>
      </c>
      <c r="T292" s="661">
        <f t="shared" si="9"/>
        <v>5</v>
      </c>
      <c r="U292" s="669"/>
      <c r="AA292" s="485"/>
      <c r="AD292" s="486"/>
    </row>
    <row r="293" spans="1:33" x14ac:dyDescent="0.2">
      <c r="A293" s="656" t="s">
        <v>406</v>
      </c>
      <c r="B293" s="657" t="s">
        <v>24</v>
      </c>
      <c r="C293" s="657" t="s">
        <v>630</v>
      </c>
      <c r="D293" s="657" t="s">
        <v>25</v>
      </c>
      <c r="E293" s="657" t="s">
        <v>27</v>
      </c>
      <c r="F293" s="660">
        <v>6</v>
      </c>
      <c r="G293" s="661">
        <f t="shared" si="8"/>
        <v>3</v>
      </c>
      <c r="H293" s="662">
        <v>0</v>
      </c>
      <c r="I293" s="663">
        <v>0</v>
      </c>
      <c r="J293" s="677">
        <v>0</v>
      </c>
      <c r="K293" s="665">
        <v>0</v>
      </c>
      <c r="L293" s="666">
        <v>1</v>
      </c>
      <c r="M293" s="663">
        <v>0</v>
      </c>
      <c r="N293" s="666">
        <v>1</v>
      </c>
      <c r="O293" s="663">
        <v>0</v>
      </c>
      <c r="P293" s="678">
        <v>0</v>
      </c>
      <c r="Q293" s="663">
        <v>0</v>
      </c>
      <c r="R293" s="678">
        <v>1.6666666666666667</v>
      </c>
      <c r="S293" s="663">
        <v>0</v>
      </c>
      <c r="T293" s="661">
        <f t="shared" si="9"/>
        <v>1.6666666666666667</v>
      </c>
      <c r="U293" s="669"/>
      <c r="AA293" s="485"/>
      <c r="AD293" s="486"/>
    </row>
    <row r="294" spans="1:33" x14ac:dyDescent="0.2">
      <c r="A294" s="657" t="s">
        <v>406</v>
      </c>
      <c r="B294" s="657" t="s">
        <v>34</v>
      </c>
      <c r="C294" s="657" t="s">
        <v>629</v>
      </c>
      <c r="D294" s="657" t="s">
        <v>410</v>
      </c>
      <c r="E294" s="657" t="s">
        <v>409</v>
      </c>
      <c r="F294" s="660">
        <v>6</v>
      </c>
      <c r="G294" s="661">
        <f t="shared" si="8"/>
        <v>24.75</v>
      </c>
      <c r="H294" s="662">
        <v>0</v>
      </c>
      <c r="I294" s="663">
        <v>0</v>
      </c>
      <c r="J294" s="677">
        <v>0</v>
      </c>
      <c r="K294" s="665">
        <v>0</v>
      </c>
      <c r="L294" s="666">
        <v>1</v>
      </c>
      <c r="M294" s="663">
        <v>0</v>
      </c>
      <c r="N294" s="666">
        <v>2</v>
      </c>
      <c r="O294" s="663">
        <v>0</v>
      </c>
      <c r="P294" s="678">
        <v>6.25</v>
      </c>
      <c r="Q294" s="663">
        <v>0</v>
      </c>
      <c r="R294" s="678">
        <v>3.75</v>
      </c>
      <c r="S294" s="663">
        <v>0</v>
      </c>
      <c r="T294" s="661">
        <f t="shared" si="9"/>
        <v>10</v>
      </c>
      <c r="U294" s="669"/>
      <c r="AA294" s="485"/>
      <c r="AD294" s="486"/>
    </row>
    <row r="295" spans="1:33" x14ac:dyDescent="0.2">
      <c r="A295" s="657" t="s">
        <v>406</v>
      </c>
      <c r="B295" s="657" t="s">
        <v>34</v>
      </c>
      <c r="C295" s="657" t="s">
        <v>630</v>
      </c>
      <c r="D295" s="657" t="s">
        <v>411</v>
      </c>
      <c r="E295" s="657" t="s">
        <v>413</v>
      </c>
      <c r="F295" s="660">
        <v>6</v>
      </c>
      <c r="G295" s="661">
        <f t="shared" si="8"/>
        <v>18</v>
      </c>
      <c r="H295" s="662">
        <v>1</v>
      </c>
      <c r="I295" s="663">
        <v>0</v>
      </c>
      <c r="J295" s="677">
        <v>1</v>
      </c>
      <c r="K295" s="665">
        <v>0</v>
      </c>
      <c r="L295" s="666">
        <v>0</v>
      </c>
      <c r="M295" s="663">
        <v>0</v>
      </c>
      <c r="N295" s="666">
        <v>0</v>
      </c>
      <c r="O295" s="663">
        <v>0</v>
      </c>
      <c r="P295" s="678">
        <v>7.5</v>
      </c>
      <c r="Q295" s="663">
        <v>0</v>
      </c>
      <c r="R295" s="678">
        <v>2.5</v>
      </c>
      <c r="S295" s="663">
        <v>0</v>
      </c>
      <c r="T295" s="661">
        <f t="shared" si="9"/>
        <v>10</v>
      </c>
      <c r="U295" s="669"/>
      <c r="AA295" s="485"/>
      <c r="AD295" s="486"/>
    </row>
    <row r="296" spans="1:33" x14ac:dyDescent="0.2">
      <c r="A296" s="657" t="s">
        <v>406</v>
      </c>
      <c r="B296" s="657" t="s">
        <v>34</v>
      </c>
      <c r="C296" s="657" t="s">
        <v>630</v>
      </c>
      <c r="D296" s="657" t="s">
        <v>414</v>
      </c>
      <c r="E296" s="657" t="s">
        <v>416</v>
      </c>
      <c r="F296" s="660">
        <v>6</v>
      </c>
      <c r="G296" s="661">
        <f t="shared" si="8"/>
        <v>18</v>
      </c>
      <c r="H296" s="662">
        <v>0</v>
      </c>
      <c r="I296" s="663">
        <v>0</v>
      </c>
      <c r="J296" s="677">
        <v>0</v>
      </c>
      <c r="K296" s="665">
        <v>0</v>
      </c>
      <c r="L296" s="666">
        <v>1</v>
      </c>
      <c r="M296" s="663">
        <v>0</v>
      </c>
      <c r="N296" s="666">
        <v>1</v>
      </c>
      <c r="O296" s="663">
        <v>0</v>
      </c>
      <c r="P296" s="678">
        <v>7.5</v>
      </c>
      <c r="Q296" s="663">
        <v>0</v>
      </c>
      <c r="R296" s="678">
        <v>2.5</v>
      </c>
      <c r="S296" s="663">
        <v>0</v>
      </c>
      <c r="T296" s="661">
        <f t="shared" si="9"/>
        <v>10</v>
      </c>
      <c r="U296" s="669"/>
      <c r="AA296" s="485"/>
      <c r="AD296" s="486"/>
    </row>
    <row r="297" spans="1:33" x14ac:dyDescent="0.2">
      <c r="A297" s="656" t="s">
        <v>406</v>
      </c>
      <c r="B297" s="657" t="s">
        <v>9</v>
      </c>
      <c r="C297" s="657" t="s">
        <v>630</v>
      </c>
      <c r="D297" s="657" t="s">
        <v>29</v>
      </c>
      <c r="E297" s="657" t="s">
        <v>31</v>
      </c>
      <c r="F297" s="660">
        <v>12</v>
      </c>
      <c r="G297" s="661">
        <f t="shared" si="8"/>
        <v>0.18000000000000005</v>
      </c>
      <c r="H297" s="662">
        <v>0</v>
      </c>
      <c r="I297" s="663">
        <v>0</v>
      </c>
      <c r="J297" s="677">
        <v>0</v>
      </c>
      <c r="K297" s="665">
        <v>0</v>
      </c>
      <c r="L297" s="666">
        <v>3</v>
      </c>
      <c r="M297" s="663">
        <v>0</v>
      </c>
      <c r="N297" s="666">
        <v>0</v>
      </c>
      <c r="O297" s="663">
        <v>0</v>
      </c>
      <c r="P297" s="678">
        <v>1.6666666666666666E-2</v>
      </c>
      <c r="Q297" s="663">
        <v>0</v>
      </c>
      <c r="R297" s="678">
        <v>0</v>
      </c>
      <c r="S297" s="663">
        <v>0</v>
      </c>
      <c r="T297" s="661">
        <f t="shared" si="9"/>
        <v>1.6666666666666666E-2</v>
      </c>
      <c r="U297" s="669"/>
      <c r="AA297" s="485"/>
      <c r="AD297" s="486"/>
    </row>
    <row r="298" spans="1:33" x14ac:dyDescent="0.2">
      <c r="A298" s="656" t="s">
        <v>406</v>
      </c>
      <c r="B298" s="657" t="s">
        <v>3</v>
      </c>
      <c r="C298" s="657" t="s">
        <v>630</v>
      </c>
      <c r="D298" s="657" t="s">
        <v>29</v>
      </c>
      <c r="E298" s="657" t="s">
        <v>31</v>
      </c>
      <c r="F298" s="660">
        <v>12</v>
      </c>
      <c r="G298" s="661">
        <f t="shared" si="8"/>
        <v>0.12</v>
      </c>
      <c r="H298" s="662">
        <v>1</v>
      </c>
      <c r="I298" s="663">
        <v>0</v>
      </c>
      <c r="J298" s="677">
        <v>0</v>
      </c>
      <c r="K298" s="665">
        <v>0</v>
      </c>
      <c r="L298" s="666">
        <v>1</v>
      </c>
      <c r="M298" s="663">
        <v>0</v>
      </c>
      <c r="N298" s="666">
        <v>0</v>
      </c>
      <c r="O298" s="663">
        <v>0</v>
      </c>
      <c r="P298" s="678">
        <v>1.6666666666666666E-2</v>
      </c>
      <c r="Q298" s="663">
        <v>0</v>
      </c>
      <c r="R298" s="678">
        <v>0</v>
      </c>
      <c r="S298" s="663">
        <v>0</v>
      </c>
      <c r="T298" s="661">
        <f t="shared" si="9"/>
        <v>1.6666666666666666E-2</v>
      </c>
      <c r="U298" s="669"/>
      <c r="AA298" s="485"/>
      <c r="AD298" s="486"/>
    </row>
    <row r="299" spans="1:33" x14ac:dyDescent="0.2">
      <c r="A299" s="657" t="s">
        <v>430</v>
      </c>
      <c r="B299" s="657" t="s">
        <v>3</v>
      </c>
      <c r="C299" s="657" t="s">
        <v>629</v>
      </c>
      <c r="D299" s="657" t="s">
        <v>431</v>
      </c>
      <c r="E299" s="657" t="s">
        <v>433</v>
      </c>
      <c r="F299" s="660">
        <v>6</v>
      </c>
      <c r="G299" s="661">
        <f t="shared" si="8"/>
        <v>54</v>
      </c>
      <c r="H299" s="662">
        <v>2</v>
      </c>
      <c r="I299" s="663">
        <v>0</v>
      </c>
      <c r="J299" s="677">
        <v>6</v>
      </c>
      <c r="K299" s="665">
        <v>0</v>
      </c>
      <c r="L299" s="666">
        <v>0</v>
      </c>
      <c r="M299" s="663">
        <v>0</v>
      </c>
      <c r="N299" s="666">
        <v>0</v>
      </c>
      <c r="O299" s="663">
        <v>0</v>
      </c>
      <c r="P299" s="678">
        <v>7.5</v>
      </c>
      <c r="Q299" s="663">
        <v>0</v>
      </c>
      <c r="R299" s="678">
        <v>2.5</v>
      </c>
      <c r="S299" s="663">
        <v>0</v>
      </c>
      <c r="T299" s="661">
        <f t="shared" si="9"/>
        <v>10</v>
      </c>
      <c r="U299" s="669"/>
      <c r="AA299" s="485"/>
      <c r="AD299" s="486"/>
    </row>
    <row r="300" spans="1:33" x14ac:dyDescent="0.2">
      <c r="A300" s="657" t="s">
        <v>430</v>
      </c>
      <c r="B300" s="657" t="s">
        <v>3</v>
      </c>
      <c r="C300" s="657" t="s">
        <v>629</v>
      </c>
      <c r="D300" s="657" t="s">
        <v>434</v>
      </c>
      <c r="E300" s="657" t="s">
        <v>436</v>
      </c>
      <c r="F300" s="660">
        <v>6</v>
      </c>
      <c r="G300" s="661">
        <f t="shared" si="8"/>
        <v>45</v>
      </c>
      <c r="H300" s="662">
        <v>0</v>
      </c>
      <c r="I300" s="663">
        <v>0</v>
      </c>
      <c r="J300" s="677">
        <v>0</v>
      </c>
      <c r="K300" s="665">
        <v>0</v>
      </c>
      <c r="L300" s="666">
        <v>2</v>
      </c>
      <c r="M300" s="663">
        <v>0</v>
      </c>
      <c r="N300" s="666">
        <v>4</v>
      </c>
      <c r="O300" s="663">
        <v>0</v>
      </c>
      <c r="P300" s="678">
        <v>7.5</v>
      </c>
      <c r="Q300" s="663">
        <v>0</v>
      </c>
      <c r="R300" s="678">
        <v>2.5</v>
      </c>
      <c r="S300" s="663">
        <v>0</v>
      </c>
      <c r="T300" s="661">
        <f t="shared" si="9"/>
        <v>10</v>
      </c>
      <c r="U300" s="669"/>
      <c r="AA300" s="485"/>
      <c r="AD300" s="486"/>
      <c r="AG300" s="575"/>
    </row>
    <row r="301" spans="1:33" x14ac:dyDescent="0.2">
      <c r="A301" s="657" t="s">
        <v>430</v>
      </c>
      <c r="B301" s="657" t="s">
        <v>3</v>
      </c>
      <c r="C301" s="657" t="s">
        <v>629</v>
      </c>
      <c r="D301" s="657" t="s">
        <v>437</v>
      </c>
      <c r="E301" s="657" t="s">
        <v>439</v>
      </c>
      <c r="F301" s="660">
        <v>6</v>
      </c>
      <c r="G301" s="661">
        <f t="shared" si="8"/>
        <v>45</v>
      </c>
      <c r="H301" s="662">
        <v>0</v>
      </c>
      <c r="I301" s="663">
        <v>0</v>
      </c>
      <c r="J301" s="677">
        <v>0</v>
      </c>
      <c r="K301" s="665">
        <v>0</v>
      </c>
      <c r="L301" s="666">
        <v>2</v>
      </c>
      <c r="M301" s="663">
        <v>0</v>
      </c>
      <c r="N301" s="666">
        <v>4</v>
      </c>
      <c r="O301" s="663">
        <v>0</v>
      </c>
      <c r="P301" s="678">
        <v>7.5</v>
      </c>
      <c r="Q301" s="663">
        <v>0</v>
      </c>
      <c r="R301" s="678">
        <v>2.5</v>
      </c>
      <c r="S301" s="663">
        <v>0</v>
      </c>
      <c r="T301" s="661">
        <f t="shared" si="9"/>
        <v>10</v>
      </c>
      <c r="U301" s="669"/>
      <c r="AA301" s="485"/>
      <c r="AD301" s="486"/>
    </row>
    <row r="302" spans="1:33" x14ac:dyDescent="0.2">
      <c r="A302" s="657" t="s">
        <v>430</v>
      </c>
      <c r="B302" s="657" t="s">
        <v>3</v>
      </c>
      <c r="C302" s="657" t="s">
        <v>629</v>
      </c>
      <c r="D302" s="657" t="s">
        <v>290</v>
      </c>
      <c r="E302" s="657" t="s">
        <v>292</v>
      </c>
      <c r="F302" s="660">
        <v>6</v>
      </c>
      <c r="G302" s="661">
        <f t="shared" si="8"/>
        <v>18</v>
      </c>
      <c r="H302" s="662">
        <v>0</v>
      </c>
      <c r="I302" s="663">
        <v>0</v>
      </c>
      <c r="J302" s="677">
        <v>0</v>
      </c>
      <c r="K302" s="665">
        <v>0</v>
      </c>
      <c r="L302" s="666">
        <v>2</v>
      </c>
      <c r="M302" s="663">
        <v>0</v>
      </c>
      <c r="N302" s="666">
        <v>4</v>
      </c>
      <c r="O302" s="663">
        <v>0</v>
      </c>
      <c r="P302" s="678">
        <v>1.6666666666666667</v>
      </c>
      <c r="Q302" s="663">
        <v>0</v>
      </c>
      <c r="R302" s="678">
        <v>1.6666666666666667</v>
      </c>
      <c r="S302" s="663">
        <v>0</v>
      </c>
      <c r="T302" s="661">
        <f t="shared" si="9"/>
        <v>3.3333333333333335</v>
      </c>
      <c r="U302" s="669"/>
      <c r="AA302" s="485"/>
      <c r="AD302" s="486"/>
    </row>
    <row r="303" spans="1:33" x14ac:dyDescent="0.2">
      <c r="A303" s="657" t="s">
        <v>430</v>
      </c>
      <c r="B303" s="657" t="s">
        <v>3</v>
      </c>
      <c r="C303" s="657" t="s">
        <v>623</v>
      </c>
      <c r="D303" s="657" t="s">
        <v>4</v>
      </c>
      <c r="E303" s="657" t="s">
        <v>6</v>
      </c>
      <c r="F303" s="660">
        <v>24</v>
      </c>
      <c r="G303" s="661">
        <f t="shared" si="8"/>
        <v>2.4000000000000004</v>
      </c>
      <c r="H303" s="662">
        <v>3</v>
      </c>
      <c r="I303" s="663">
        <v>0</v>
      </c>
      <c r="J303" s="677">
        <v>0</v>
      </c>
      <c r="K303" s="665">
        <v>0</v>
      </c>
      <c r="L303" s="666">
        <v>3</v>
      </c>
      <c r="M303" s="663">
        <v>0</v>
      </c>
      <c r="N303" s="666">
        <v>0</v>
      </c>
      <c r="O303" s="663">
        <v>0</v>
      </c>
      <c r="P303" s="678">
        <v>5.5555555555555552E-2</v>
      </c>
      <c r="Q303" s="663">
        <v>0</v>
      </c>
      <c r="R303" s="678">
        <v>0</v>
      </c>
      <c r="S303" s="663">
        <v>0</v>
      </c>
      <c r="T303" s="661">
        <f t="shared" si="9"/>
        <v>5.5555555555555552E-2</v>
      </c>
      <c r="U303" s="669"/>
      <c r="AA303" s="485"/>
      <c r="AD303" s="486"/>
    </row>
    <row r="304" spans="1:33" x14ac:dyDescent="0.2">
      <c r="A304" s="657" t="s">
        <v>430</v>
      </c>
      <c r="B304" s="657" t="s">
        <v>9</v>
      </c>
      <c r="C304" s="657" t="s">
        <v>629</v>
      </c>
      <c r="D304" s="657" t="s">
        <v>84</v>
      </c>
      <c r="E304" s="657" t="s">
        <v>86</v>
      </c>
      <c r="F304" s="660">
        <v>6</v>
      </c>
      <c r="G304" s="661">
        <f t="shared" si="8"/>
        <v>9.4499999999999993</v>
      </c>
      <c r="H304" s="662">
        <v>2</v>
      </c>
      <c r="I304" s="663">
        <v>0</v>
      </c>
      <c r="J304" s="677">
        <v>5</v>
      </c>
      <c r="K304" s="665">
        <v>0</v>
      </c>
      <c r="L304" s="666">
        <v>0</v>
      </c>
      <c r="M304" s="663">
        <v>0</v>
      </c>
      <c r="N304" s="666">
        <v>0</v>
      </c>
      <c r="O304" s="663">
        <v>0</v>
      </c>
      <c r="P304" s="678">
        <v>0.74999999999999989</v>
      </c>
      <c r="Q304" s="663">
        <v>0</v>
      </c>
      <c r="R304" s="678">
        <v>0.74999999999999989</v>
      </c>
      <c r="S304" s="663">
        <v>0</v>
      </c>
      <c r="T304" s="661">
        <f t="shared" si="9"/>
        <v>1.4999999999999998</v>
      </c>
      <c r="U304" s="669"/>
      <c r="AA304" s="485"/>
      <c r="AD304" s="486"/>
    </row>
    <row r="305" spans="1:33" x14ac:dyDescent="0.2">
      <c r="A305" s="657" t="s">
        <v>430</v>
      </c>
      <c r="B305" s="657" t="s">
        <v>9</v>
      </c>
      <c r="C305" s="657" t="s">
        <v>629</v>
      </c>
      <c r="D305" s="657" t="s">
        <v>296</v>
      </c>
      <c r="E305" s="657" t="s">
        <v>298</v>
      </c>
      <c r="F305" s="660">
        <v>6</v>
      </c>
      <c r="G305" s="661">
        <f t="shared" si="8"/>
        <v>12.600000000000001</v>
      </c>
      <c r="H305" s="662">
        <v>0</v>
      </c>
      <c r="I305" s="663">
        <v>0</v>
      </c>
      <c r="J305" s="677">
        <v>0</v>
      </c>
      <c r="K305" s="665">
        <v>0</v>
      </c>
      <c r="L305" s="666">
        <v>2</v>
      </c>
      <c r="M305" s="663">
        <v>0</v>
      </c>
      <c r="N305" s="666">
        <v>5</v>
      </c>
      <c r="O305" s="663">
        <v>0</v>
      </c>
      <c r="P305" s="678">
        <v>1</v>
      </c>
      <c r="Q305" s="663">
        <v>0</v>
      </c>
      <c r="R305" s="678">
        <v>1</v>
      </c>
      <c r="S305" s="663">
        <v>0</v>
      </c>
      <c r="T305" s="661">
        <f t="shared" si="9"/>
        <v>2</v>
      </c>
      <c r="U305" s="669"/>
      <c r="AA305" s="485"/>
      <c r="AD305" s="486"/>
    </row>
    <row r="306" spans="1:33" x14ac:dyDescent="0.2">
      <c r="A306" s="657" t="s">
        <v>430</v>
      </c>
      <c r="B306" s="657" t="s">
        <v>9</v>
      </c>
      <c r="C306" s="657" t="s">
        <v>629</v>
      </c>
      <c r="D306" s="657" t="s">
        <v>440</v>
      </c>
      <c r="E306" s="657" t="s">
        <v>442</v>
      </c>
      <c r="F306" s="660">
        <v>6</v>
      </c>
      <c r="G306" s="661">
        <f t="shared" si="8"/>
        <v>54</v>
      </c>
      <c r="H306" s="662">
        <v>0</v>
      </c>
      <c r="I306" s="663">
        <v>0</v>
      </c>
      <c r="J306" s="677">
        <v>0</v>
      </c>
      <c r="K306" s="665">
        <v>0</v>
      </c>
      <c r="L306" s="666">
        <v>2</v>
      </c>
      <c r="M306" s="663">
        <v>0</v>
      </c>
      <c r="N306" s="666">
        <v>6</v>
      </c>
      <c r="O306" s="663">
        <v>0</v>
      </c>
      <c r="P306" s="678">
        <v>7.5</v>
      </c>
      <c r="Q306" s="663">
        <v>0</v>
      </c>
      <c r="R306" s="678">
        <v>2.5</v>
      </c>
      <c r="S306" s="663">
        <v>0</v>
      </c>
      <c r="T306" s="661">
        <f t="shared" si="9"/>
        <v>10</v>
      </c>
      <c r="U306" s="669"/>
      <c r="AA306" s="485"/>
      <c r="AD306" s="486"/>
    </row>
    <row r="307" spans="1:33" x14ac:dyDescent="0.2">
      <c r="A307" s="657" t="s">
        <v>430</v>
      </c>
      <c r="B307" s="657" t="s">
        <v>9</v>
      </c>
      <c r="C307" s="657" t="s">
        <v>629</v>
      </c>
      <c r="D307" s="657" t="s">
        <v>299</v>
      </c>
      <c r="E307" s="657" t="s">
        <v>301</v>
      </c>
      <c r="F307" s="660">
        <v>6</v>
      </c>
      <c r="G307" s="661">
        <f t="shared" si="8"/>
        <v>24</v>
      </c>
      <c r="H307" s="662">
        <v>2</v>
      </c>
      <c r="I307" s="663">
        <v>0</v>
      </c>
      <c r="J307" s="677">
        <v>6</v>
      </c>
      <c r="K307" s="665">
        <v>0</v>
      </c>
      <c r="L307" s="666">
        <v>0</v>
      </c>
      <c r="M307" s="663">
        <v>0</v>
      </c>
      <c r="N307" s="666">
        <v>0</v>
      </c>
      <c r="O307" s="663">
        <v>0</v>
      </c>
      <c r="P307" s="678">
        <v>1.6666666666666667</v>
      </c>
      <c r="Q307" s="663">
        <v>0</v>
      </c>
      <c r="R307" s="678">
        <v>1.6666666666666667</v>
      </c>
      <c r="S307" s="663">
        <v>0</v>
      </c>
      <c r="T307" s="661">
        <f t="shared" si="9"/>
        <v>3.3333333333333335</v>
      </c>
      <c r="U307" s="669"/>
      <c r="AA307" s="485"/>
      <c r="AD307" s="486"/>
      <c r="AG307" s="575"/>
    </row>
    <row r="308" spans="1:33" x14ac:dyDescent="0.2">
      <c r="A308" s="657" t="s">
        <v>430</v>
      </c>
      <c r="B308" s="657" t="s">
        <v>9</v>
      </c>
      <c r="C308" s="657" t="s">
        <v>629</v>
      </c>
      <c r="D308" s="657" t="s">
        <v>87</v>
      </c>
      <c r="E308" s="657" t="s">
        <v>89</v>
      </c>
      <c r="F308" s="660">
        <v>6</v>
      </c>
      <c r="G308" s="661">
        <f t="shared" si="8"/>
        <v>15.75</v>
      </c>
      <c r="H308" s="662">
        <v>0</v>
      </c>
      <c r="I308" s="663">
        <v>0</v>
      </c>
      <c r="J308" s="677">
        <v>0</v>
      </c>
      <c r="K308" s="665">
        <v>0</v>
      </c>
      <c r="L308" s="666">
        <v>2</v>
      </c>
      <c r="M308" s="663">
        <v>0</v>
      </c>
      <c r="N308" s="666">
        <v>5</v>
      </c>
      <c r="O308" s="663">
        <v>0</v>
      </c>
      <c r="P308" s="678">
        <v>1.25</v>
      </c>
      <c r="Q308" s="663">
        <v>0</v>
      </c>
      <c r="R308" s="678">
        <v>1.25</v>
      </c>
      <c r="S308" s="663">
        <v>0</v>
      </c>
      <c r="T308" s="661">
        <f t="shared" si="9"/>
        <v>2.5</v>
      </c>
      <c r="U308" s="669"/>
      <c r="AA308" s="485"/>
      <c r="AD308" s="486"/>
    </row>
    <row r="309" spans="1:33" x14ac:dyDescent="0.2">
      <c r="A309" s="657" t="s">
        <v>430</v>
      </c>
      <c r="B309" s="657" t="s">
        <v>9</v>
      </c>
      <c r="C309" s="657" t="s">
        <v>623</v>
      </c>
      <c r="D309" s="657" t="s">
        <v>23</v>
      </c>
      <c r="E309" s="657" t="s">
        <v>6</v>
      </c>
      <c r="F309" s="660">
        <v>24</v>
      </c>
      <c r="G309" s="661">
        <f t="shared" si="8"/>
        <v>1.6</v>
      </c>
      <c r="H309" s="662">
        <v>0</v>
      </c>
      <c r="I309" s="663">
        <v>0</v>
      </c>
      <c r="J309" s="677">
        <v>0</v>
      </c>
      <c r="K309" s="665">
        <v>0</v>
      </c>
      <c r="L309" s="666">
        <v>4</v>
      </c>
      <c r="M309" s="663">
        <v>0</v>
      </c>
      <c r="N309" s="666">
        <v>0</v>
      </c>
      <c r="O309" s="663">
        <v>0</v>
      </c>
      <c r="P309" s="678">
        <v>5.5555555555555552E-2</v>
      </c>
      <c r="Q309" s="663">
        <v>0</v>
      </c>
      <c r="R309" s="678">
        <v>0</v>
      </c>
      <c r="S309" s="663">
        <v>0</v>
      </c>
      <c r="T309" s="661">
        <f t="shared" si="9"/>
        <v>5.5555555555555552E-2</v>
      </c>
      <c r="U309" s="669"/>
      <c r="AA309" s="485"/>
      <c r="AD309" s="486"/>
    </row>
    <row r="310" spans="1:33" x14ac:dyDescent="0.2">
      <c r="A310" s="657" t="s">
        <v>430</v>
      </c>
      <c r="B310" s="657" t="s">
        <v>3</v>
      </c>
      <c r="C310" s="657" t="s">
        <v>630</v>
      </c>
      <c r="D310" s="657" t="s">
        <v>443</v>
      </c>
      <c r="E310" s="657" t="s">
        <v>445</v>
      </c>
      <c r="F310" s="660">
        <v>6</v>
      </c>
      <c r="G310" s="661">
        <f t="shared" si="8"/>
        <v>18</v>
      </c>
      <c r="H310" s="662">
        <v>1</v>
      </c>
      <c r="I310" s="663">
        <v>0</v>
      </c>
      <c r="J310" s="677">
        <v>1</v>
      </c>
      <c r="K310" s="665">
        <v>0</v>
      </c>
      <c r="L310" s="666">
        <v>0</v>
      </c>
      <c r="M310" s="663">
        <v>0</v>
      </c>
      <c r="N310" s="666">
        <v>0</v>
      </c>
      <c r="O310" s="663">
        <v>0</v>
      </c>
      <c r="P310" s="678">
        <v>7.5</v>
      </c>
      <c r="Q310" s="663">
        <v>0</v>
      </c>
      <c r="R310" s="678">
        <v>2.5</v>
      </c>
      <c r="S310" s="663">
        <v>0</v>
      </c>
      <c r="T310" s="661">
        <f t="shared" si="9"/>
        <v>10</v>
      </c>
      <c r="U310" s="667"/>
      <c r="AA310" s="485"/>
      <c r="AD310" s="486"/>
    </row>
    <row r="311" spans="1:33" x14ac:dyDescent="0.2">
      <c r="A311" s="656" t="s">
        <v>473</v>
      </c>
      <c r="B311" s="657" t="s">
        <v>587</v>
      </c>
      <c r="C311" s="657" t="s">
        <v>624</v>
      </c>
      <c r="D311" s="658" t="s">
        <v>653</v>
      </c>
      <c r="E311" s="659" t="s">
        <v>160</v>
      </c>
      <c r="F311" s="660">
        <v>15</v>
      </c>
      <c r="G311" s="661">
        <f t="shared" si="8"/>
        <v>0.8</v>
      </c>
      <c r="H311" s="662">
        <v>0</v>
      </c>
      <c r="I311" s="663">
        <v>0</v>
      </c>
      <c r="J311" s="677">
        <v>0</v>
      </c>
      <c r="K311" s="665">
        <v>0</v>
      </c>
      <c r="L311" s="666">
        <v>2</v>
      </c>
      <c r="M311" s="663">
        <v>0</v>
      </c>
      <c r="N311" s="666">
        <v>0</v>
      </c>
      <c r="O311" s="663">
        <v>0</v>
      </c>
      <c r="P311" s="678">
        <v>8.8888888888888878E-2</v>
      </c>
      <c r="Q311" s="663">
        <v>0</v>
      </c>
      <c r="R311" s="678">
        <v>0</v>
      </c>
      <c r="S311" s="663">
        <v>0</v>
      </c>
      <c r="T311" s="661">
        <f t="shared" si="9"/>
        <v>8.8888888888888878E-2</v>
      </c>
      <c r="U311" s="669"/>
      <c r="AA311" s="485"/>
      <c r="AD311" s="486"/>
    </row>
    <row r="312" spans="1:33" x14ac:dyDescent="0.2">
      <c r="A312" s="657" t="s">
        <v>473</v>
      </c>
      <c r="B312" s="657" t="s">
        <v>9</v>
      </c>
      <c r="C312" s="657" t="s">
        <v>629</v>
      </c>
      <c r="D312" s="657" t="s">
        <v>231</v>
      </c>
      <c r="E312" s="657" t="s">
        <v>233</v>
      </c>
      <c r="F312" s="660">
        <v>6</v>
      </c>
      <c r="G312" s="661">
        <f t="shared" si="8"/>
        <v>21.076875000000001</v>
      </c>
      <c r="H312" s="662">
        <v>2</v>
      </c>
      <c r="I312" s="663">
        <v>0</v>
      </c>
      <c r="J312" s="677">
        <v>5</v>
      </c>
      <c r="K312" s="665">
        <v>0</v>
      </c>
      <c r="L312" s="666">
        <v>0.33</v>
      </c>
      <c r="M312" s="663">
        <v>0</v>
      </c>
      <c r="N312" s="666">
        <v>0.5</v>
      </c>
      <c r="O312" s="663">
        <v>0</v>
      </c>
      <c r="P312" s="678">
        <v>2.8125</v>
      </c>
      <c r="Q312" s="663">
        <v>0</v>
      </c>
      <c r="R312" s="678">
        <v>0.9375</v>
      </c>
      <c r="S312" s="663">
        <v>0</v>
      </c>
      <c r="T312" s="661">
        <f t="shared" si="9"/>
        <v>3.75</v>
      </c>
      <c r="U312" s="669"/>
      <c r="AA312" s="485"/>
      <c r="AD312" s="486"/>
      <c r="AG312" s="575"/>
    </row>
    <row r="313" spans="1:33" x14ac:dyDescent="0.2">
      <c r="A313" s="657" t="s">
        <v>473</v>
      </c>
      <c r="B313" s="657" t="s">
        <v>75</v>
      </c>
      <c r="C313" s="657" t="s">
        <v>629</v>
      </c>
      <c r="D313" s="657" t="s">
        <v>231</v>
      </c>
      <c r="E313" s="657" t="s">
        <v>233</v>
      </c>
      <c r="F313" s="660">
        <v>6</v>
      </c>
      <c r="G313" s="661">
        <f t="shared" si="8"/>
        <v>10.141875000000002</v>
      </c>
      <c r="H313" s="662">
        <v>1</v>
      </c>
      <c r="I313" s="663">
        <v>0</v>
      </c>
      <c r="J313" s="677">
        <v>2</v>
      </c>
      <c r="K313" s="665">
        <v>0</v>
      </c>
      <c r="L313" s="666">
        <v>0.17</v>
      </c>
      <c r="M313" s="663">
        <v>0</v>
      </c>
      <c r="N313" s="666">
        <v>0.5</v>
      </c>
      <c r="O313" s="663">
        <v>0</v>
      </c>
      <c r="P313" s="678">
        <v>2.8125</v>
      </c>
      <c r="Q313" s="663">
        <v>0</v>
      </c>
      <c r="R313" s="678">
        <v>0.9375</v>
      </c>
      <c r="S313" s="663">
        <v>0</v>
      </c>
      <c r="T313" s="661">
        <f t="shared" si="9"/>
        <v>3.75</v>
      </c>
      <c r="U313" s="669"/>
      <c r="AA313" s="485"/>
      <c r="AD313" s="486"/>
    </row>
    <row r="314" spans="1:33" x14ac:dyDescent="0.2">
      <c r="A314" s="657" t="s">
        <v>473</v>
      </c>
      <c r="B314" s="657" t="s">
        <v>80</v>
      </c>
      <c r="C314" s="657" t="s">
        <v>629</v>
      </c>
      <c r="D314" s="657" t="s">
        <v>231</v>
      </c>
      <c r="E314" s="657" t="s">
        <v>233</v>
      </c>
      <c r="F314" s="660">
        <v>6</v>
      </c>
      <c r="G314" s="661">
        <f t="shared" si="8"/>
        <v>10.141875000000002</v>
      </c>
      <c r="H314" s="662">
        <v>1</v>
      </c>
      <c r="I314" s="663">
        <v>0</v>
      </c>
      <c r="J314" s="677">
        <v>2</v>
      </c>
      <c r="K314" s="665">
        <v>0</v>
      </c>
      <c r="L314" s="666">
        <v>0.17</v>
      </c>
      <c r="M314" s="663">
        <v>0</v>
      </c>
      <c r="N314" s="666">
        <v>0.5</v>
      </c>
      <c r="O314" s="663">
        <v>0</v>
      </c>
      <c r="P314" s="678">
        <v>2.8125</v>
      </c>
      <c r="Q314" s="663">
        <v>0</v>
      </c>
      <c r="R314" s="678">
        <v>0.9375</v>
      </c>
      <c r="S314" s="663">
        <v>0</v>
      </c>
      <c r="T314" s="661">
        <f t="shared" si="9"/>
        <v>3.75</v>
      </c>
      <c r="U314" s="669"/>
      <c r="AA314" s="485"/>
      <c r="AD314" s="486"/>
    </row>
    <row r="315" spans="1:33" x14ac:dyDescent="0.2">
      <c r="A315" s="657" t="s">
        <v>473</v>
      </c>
      <c r="B315" s="657" t="s">
        <v>3</v>
      </c>
      <c r="C315" s="657" t="s">
        <v>629</v>
      </c>
      <c r="D315" s="657" t="s">
        <v>231</v>
      </c>
      <c r="E315" s="657" t="s">
        <v>233</v>
      </c>
      <c r="F315" s="660">
        <v>6</v>
      </c>
      <c r="G315" s="661">
        <f t="shared" si="8"/>
        <v>12.639374999999999</v>
      </c>
      <c r="H315" s="662">
        <v>1</v>
      </c>
      <c r="I315" s="663">
        <v>0</v>
      </c>
      <c r="J315" s="677">
        <v>3</v>
      </c>
      <c r="K315" s="665">
        <v>0</v>
      </c>
      <c r="L315" s="666">
        <v>0.33</v>
      </c>
      <c r="M315" s="663">
        <v>0</v>
      </c>
      <c r="N315" s="666">
        <v>0.5</v>
      </c>
      <c r="O315" s="663">
        <v>0</v>
      </c>
      <c r="P315" s="678">
        <v>2.8125</v>
      </c>
      <c r="Q315" s="663">
        <v>0</v>
      </c>
      <c r="R315" s="678">
        <v>0.9375</v>
      </c>
      <c r="S315" s="663">
        <v>0</v>
      </c>
      <c r="T315" s="661">
        <f t="shared" si="9"/>
        <v>3.75</v>
      </c>
      <c r="U315" s="669"/>
      <c r="AA315" s="485"/>
      <c r="AD315" s="486"/>
    </row>
    <row r="316" spans="1:33" x14ac:dyDescent="0.2">
      <c r="A316" s="657" t="s">
        <v>473</v>
      </c>
      <c r="B316" s="657" t="s">
        <v>9</v>
      </c>
      <c r="C316" s="657" t="s">
        <v>630</v>
      </c>
      <c r="D316" s="657" t="s">
        <v>474</v>
      </c>
      <c r="E316" s="657" t="s">
        <v>494</v>
      </c>
      <c r="F316" s="660">
        <v>6</v>
      </c>
      <c r="G316" s="661">
        <f t="shared" si="8"/>
        <v>1.79982</v>
      </c>
      <c r="H316" s="662">
        <v>0</v>
      </c>
      <c r="I316" s="663">
        <v>0</v>
      </c>
      <c r="J316" s="677">
        <v>0</v>
      </c>
      <c r="K316" s="665">
        <v>0</v>
      </c>
      <c r="L316" s="666">
        <v>0.2</v>
      </c>
      <c r="M316" s="663">
        <v>0</v>
      </c>
      <c r="N316" s="666">
        <v>0.4</v>
      </c>
      <c r="O316" s="663">
        <v>0</v>
      </c>
      <c r="P316" s="678">
        <v>1.6665000000000001</v>
      </c>
      <c r="Q316" s="663">
        <v>0</v>
      </c>
      <c r="R316" s="678">
        <v>1.6665000000000001</v>
      </c>
      <c r="S316" s="663">
        <v>0</v>
      </c>
      <c r="T316" s="661">
        <f t="shared" si="9"/>
        <v>3.3330000000000002</v>
      </c>
      <c r="U316" s="669"/>
      <c r="AA316" s="485"/>
      <c r="AD316" s="486"/>
    </row>
    <row r="317" spans="1:33" x14ac:dyDescent="0.2">
      <c r="A317" s="656" t="s">
        <v>473</v>
      </c>
      <c r="B317" s="657" t="s">
        <v>75</v>
      </c>
      <c r="C317" s="657" t="s">
        <v>630</v>
      </c>
      <c r="D317" s="657" t="s">
        <v>474</v>
      </c>
      <c r="E317" s="657" t="s">
        <v>494</v>
      </c>
      <c r="F317" s="660">
        <v>6</v>
      </c>
      <c r="G317" s="661">
        <f t="shared" si="8"/>
        <v>1.79982</v>
      </c>
      <c r="H317" s="662">
        <v>0</v>
      </c>
      <c r="I317" s="663">
        <v>0</v>
      </c>
      <c r="J317" s="677">
        <v>0</v>
      </c>
      <c r="K317" s="665">
        <v>0</v>
      </c>
      <c r="L317" s="666">
        <v>0.2</v>
      </c>
      <c r="M317" s="663">
        <v>0</v>
      </c>
      <c r="N317" s="666">
        <v>0.4</v>
      </c>
      <c r="O317" s="663">
        <v>0</v>
      </c>
      <c r="P317" s="678">
        <v>1.6665000000000001</v>
      </c>
      <c r="Q317" s="663">
        <v>0</v>
      </c>
      <c r="R317" s="678">
        <v>1.6665000000000001</v>
      </c>
      <c r="S317" s="663">
        <v>0</v>
      </c>
      <c r="T317" s="661">
        <f t="shared" si="9"/>
        <v>3.3330000000000002</v>
      </c>
      <c r="U317" s="669"/>
      <c r="AA317" s="485"/>
      <c r="AD317" s="486"/>
    </row>
    <row r="318" spans="1:33" x14ac:dyDescent="0.2">
      <c r="A318" s="657" t="s">
        <v>473</v>
      </c>
      <c r="B318" s="657" t="s">
        <v>34</v>
      </c>
      <c r="C318" s="657" t="s">
        <v>630</v>
      </c>
      <c r="D318" s="657" t="s">
        <v>474</v>
      </c>
      <c r="E318" s="657" t="s">
        <v>494</v>
      </c>
      <c r="F318" s="660">
        <v>6</v>
      </c>
      <c r="G318" s="661">
        <f t="shared" si="8"/>
        <v>1.79982</v>
      </c>
      <c r="H318" s="662">
        <v>0</v>
      </c>
      <c r="I318" s="663">
        <v>0</v>
      </c>
      <c r="J318" s="677">
        <v>0</v>
      </c>
      <c r="K318" s="665">
        <v>0</v>
      </c>
      <c r="L318" s="666">
        <v>0.2</v>
      </c>
      <c r="M318" s="663">
        <v>0</v>
      </c>
      <c r="N318" s="666">
        <v>0.4</v>
      </c>
      <c r="O318" s="663">
        <v>0</v>
      </c>
      <c r="P318" s="678">
        <v>1.6665000000000001</v>
      </c>
      <c r="Q318" s="663">
        <v>0</v>
      </c>
      <c r="R318" s="678">
        <v>1.6665000000000001</v>
      </c>
      <c r="S318" s="663">
        <v>0</v>
      </c>
      <c r="T318" s="661">
        <f t="shared" si="9"/>
        <v>3.3330000000000002</v>
      </c>
      <c r="U318" s="669"/>
      <c r="AA318" s="485"/>
      <c r="AD318" s="486"/>
    </row>
    <row r="319" spans="1:33" x14ac:dyDescent="0.2">
      <c r="A319" s="657" t="s">
        <v>473</v>
      </c>
      <c r="B319" s="657" t="s">
        <v>80</v>
      </c>
      <c r="C319" s="657" t="s">
        <v>630</v>
      </c>
      <c r="D319" s="657" t="s">
        <v>474</v>
      </c>
      <c r="E319" s="657" t="s">
        <v>494</v>
      </c>
      <c r="F319" s="660">
        <v>6</v>
      </c>
      <c r="G319" s="661">
        <f t="shared" si="8"/>
        <v>1.79982</v>
      </c>
      <c r="H319" s="662">
        <v>0</v>
      </c>
      <c r="I319" s="663">
        <v>0</v>
      </c>
      <c r="J319" s="677">
        <v>0</v>
      </c>
      <c r="K319" s="665">
        <v>0</v>
      </c>
      <c r="L319" s="666">
        <v>0.2</v>
      </c>
      <c r="M319" s="663">
        <v>0</v>
      </c>
      <c r="N319" s="666">
        <v>0.4</v>
      </c>
      <c r="O319" s="663">
        <v>0</v>
      </c>
      <c r="P319" s="678">
        <v>1.6665000000000001</v>
      </c>
      <c r="Q319" s="663">
        <v>0</v>
      </c>
      <c r="R319" s="678">
        <v>1.6665000000000001</v>
      </c>
      <c r="S319" s="663">
        <v>0</v>
      </c>
      <c r="T319" s="661">
        <f t="shared" si="9"/>
        <v>3.3330000000000002</v>
      </c>
      <c r="U319" s="669"/>
      <c r="AA319" s="485"/>
      <c r="AD319" s="486"/>
    </row>
    <row r="320" spans="1:33" x14ac:dyDescent="0.2">
      <c r="A320" s="657" t="s">
        <v>473</v>
      </c>
      <c r="B320" s="657" t="s">
        <v>3</v>
      </c>
      <c r="C320" s="657" t="s">
        <v>630</v>
      </c>
      <c r="D320" s="657" t="s">
        <v>474</v>
      </c>
      <c r="E320" s="657" t="s">
        <v>494</v>
      </c>
      <c r="F320" s="660">
        <v>6</v>
      </c>
      <c r="G320" s="661">
        <f t="shared" si="8"/>
        <v>1.79982</v>
      </c>
      <c r="H320" s="662">
        <v>0</v>
      </c>
      <c r="I320" s="663">
        <v>0</v>
      </c>
      <c r="J320" s="677">
        <v>0</v>
      </c>
      <c r="K320" s="665">
        <v>0</v>
      </c>
      <c r="L320" s="666">
        <v>0.2</v>
      </c>
      <c r="M320" s="663">
        <v>0</v>
      </c>
      <c r="N320" s="666">
        <v>0.4</v>
      </c>
      <c r="O320" s="663">
        <v>0</v>
      </c>
      <c r="P320" s="678">
        <v>1.6665000000000001</v>
      </c>
      <c r="Q320" s="663">
        <v>0</v>
      </c>
      <c r="R320" s="678">
        <v>1.6665000000000001</v>
      </c>
      <c r="S320" s="663">
        <v>0</v>
      </c>
      <c r="T320" s="661">
        <f t="shared" si="9"/>
        <v>3.3330000000000002</v>
      </c>
      <c r="U320" s="669"/>
      <c r="AA320" s="485"/>
      <c r="AD320" s="486"/>
    </row>
    <row r="321" spans="1:33" x14ac:dyDescent="0.2">
      <c r="A321" s="656" t="s">
        <v>473</v>
      </c>
      <c r="B321" s="657" t="s">
        <v>3</v>
      </c>
      <c r="C321" s="657" t="s">
        <v>623</v>
      </c>
      <c r="D321" s="657" t="s">
        <v>4</v>
      </c>
      <c r="E321" s="657" t="s">
        <v>6</v>
      </c>
      <c r="F321" s="660">
        <v>24</v>
      </c>
      <c r="G321" s="661">
        <f t="shared" si="8"/>
        <v>0.8</v>
      </c>
      <c r="H321" s="662">
        <v>0</v>
      </c>
      <c r="I321" s="663">
        <v>0</v>
      </c>
      <c r="J321" s="677">
        <v>0</v>
      </c>
      <c r="K321" s="665">
        <v>0</v>
      </c>
      <c r="L321" s="666">
        <v>2</v>
      </c>
      <c r="M321" s="663">
        <v>0</v>
      </c>
      <c r="N321" s="666">
        <v>0</v>
      </c>
      <c r="O321" s="663">
        <v>0</v>
      </c>
      <c r="P321" s="678">
        <v>5.5555555555555552E-2</v>
      </c>
      <c r="Q321" s="663">
        <v>0</v>
      </c>
      <c r="R321" s="678">
        <v>0</v>
      </c>
      <c r="S321" s="663">
        <v>0</v>
      </c>
      <c r="T321" s="661">
        <f t="shared" si="9"/>
        <v>5.5555555555555552E-2</v>
      </c>
      <c r="U321" s="669"/>
      <c r="AA321" s="485"/>
      <c r="AD321" s="486"/>
    </row>
    <row r="322" spans="1:33" x14ac:dyDescent="0.2">
      <c r="A322" s="657" t="s">
        <v>473</v>
      </c>
      <c r="B322" s="657" t="s">
        <v>9</v>
      </c>
      <c r="C322" s="657" t="s">
        <v>630</v>
      </c>
      <c r="D322" s="657" t="s">
        <v>475</v>
      </c>
      <c r="E322" s="657" t="s">
        <v>477</v>
      </c>
      <c r="F322" s="660">
        <v>6</v>
      </c>
      <c r="G322" s="661">
        <f t="shared" si="8"/>
        <v>27</v>
      </c>
      <c r="H322" s="662">
        <v>1</v>
      </c>
      <c r="I322" s="663">
        <v>0</v>
      </c>
      <c r="J322" s="677">
        <v>2</v>
      </c>
      <c r="K322" s="665">
        <v>0</v>
      </c>
      <c r="L322" s="666">
        <v>0</v>
      </c>
      <c r="M322" s="663">
        <v>0</v>
      </c>
      <c r="N322" s="666">
        <v>0</v>
      </c>
      <c r="O322" s="663">
        <v>0</v>
      </c>
      <c r="P322" s="678">
        <v>5</v>
      </c>
      <c r="Q322" s="663">
        <v>0</v>
      </c>
      <c r="R322" s="678">
        <v>5</v>
      </c>
      <c r="S322" s="663">
        <v>0</v>
      </c>
      <c r="T322" s="661">
        <f t="shared" si="9"/>
        <v>10</v>
      </c>
      <c r="U322" s="669"/>
      <c r="AA322" s="485"/>
      <c r="AD322" s="486"/>
    </row>
    <row r="323" spans="1:33" x14ac:dyDescent="0.2">
      <c r="A323" s="657" t="s">
        <v>473</v>
      </c>
      <c r="B323" s="657" t="s">
        <v>34</v>
      </c>
      <c r="C323" s="657" t="s">
        <v>629</v>
      </c>
      <c r="D323" s="657" t="s">
        <v>478</v>
      </c>
      <c r="E323" s="657" t="s">
        <v>480</v>
      </c>
      <c r="F323" s="660">
        <v>6</v>
      </c>
      <c r="G323" s="661">
        <f t="shared" si="8"/>
        <v>27</v>
      </c>
      <c r="H323" s="662">
        <v>0</v>
      </c>
      <c r="I323" s="663">
        <v>0</v>
      </c>
      <c r="J323" s="677">
        <v>0</v>
      </c>
      <c r="K323" s="665">
        <v>0</v>
      </c>
      <c r="L323" s="666">
        <v>1</v>
      </c>
      <c r="M323" s="663">
        <v>0</v>
      </c>
      <c r="N323" s="666">
        <v>3</v>
      </c>
      <c r="O323" s="663">
        <v>0</v>
      </c>
      <c r="P323" s="678">
        <v>7.5</v>
      </c>
      <c r="Q323" s="663">
        <v>0</v>
      </c>
      <c r="R323" s="678">
        <v>2.5</v>
      </c>
      <c r="S323" s="663">
        <v>0</v>
      </c>
      <c r="T323" s="661">
        <f t="shared" si="9"/>
        <v>10</v>
      </c>
      <c r="U323" s="669"/>
      <c r="AA323" s="485"/>
      <c r="AD323" s="486"/>
    </row>
    <row r="324" spans="1:33" x14ac:dyDescent="0.2">
      <c r="A324" s="657" t="s">
        <v>473</v>
      </c>
      <c r="B324" s="657" t="s">
        <v>34</v>
      </c>
      <c r="C324" s="657" t="s">
        <v>629</v>
      </c>
      <c r="D324" s="657" t="s">
        <v>481</v>
      </c>
      <c r="E324" s="657" t="s">
        <v>483</v>
      </c>
      <c r="F324" s="660">
        <v>6</v>
      </c>
      <c r="G324" s="661">
        <f t="shared" si="8"/>
        <v>27</v>
      </c>
      <c r="H324" s="662">
        <v>1</v>
      </c>
      <c r="I324" s="663">
        <v>0</v>
      </c>
      <c r="J324" s="677">
        <v>2</v>
      </c>
      <c r="K324" s="665">
        <v>0</v>
      </c>
      <c r="L324" s="666">
        <v>0</v>
      </c>
      <c r="M324" s="663">
        <v>0</v>
      </c>
      <c r="N324" s="666">
        <v>0</v>
      </c>
      <c r="O324" s="663">
        <v>0</v>
      </c>
      <c r="P324" s="678">
        <v>5</v>
      </c>
      <c r="Q324" s="663">
        <v>0</v>
      </c>
      <c r="R324" s="678">
        <v>5</v>
      </c>
      <c r="S324" s="663">
        <v>0</v>
      </c>
      <c r="T324" s="661">
        <f t="shared" si="9"/>
        <v>10</v>
      </c>
      <c r="U324" s="669"/>
      <c r="AA324" s="485"/>
      <c r="AD324" s="486"/>
      <c r="AG324" s="575"/>
    </row>
    <row r="325" spans="1:33" x14ac:dyDescent="0.2">
      <c r="A325" s="657" t="s">
        <v>473</v>
      </c>
      <c r="B325" s="657" t="s">
        <v>34</v>
      </c>
      <c r="C325" s="657" t="s">
        <v>629</v>
      </c>
      <c r="D325" s="657" t="s">
        <v>484</v>
      </c>
      <c r="E325" s="657" t="s">
        <v>486</v>
      </c>
      <c r="F325" s="660">
        <v>6</v>
      </c>
      <c r="G325" s="661">
        <f t="shared" si="8"/>
        <v>22.5</v>
      </c>
      <c r="H325" s="662">
        <v>0</v>
      </c>
      <c r="I325" s="663">
        <v>0</v>
      </c>
      <c r="J325" s="677">
        <v>0</v>
      </c>
      <c r="K325" s="665">
        <v>0</v>
      </c>
      <c r="L325" s="666">
        <v>1</v>
      </c>
      <c r="M325" s="663">
        <v>0</v>
      </c>
      <c r="N325" s="666">
        <v>2</v>
      </c>
      <c r="O325" s="663">
        <v>0</v>
      </c>
      <c r="P325" s="678">
        <v>7.5</v>
      </c>
      <c r="Q325" s="663">
        <v>0</v>
      </c>
      <c r="R325" s="678">
        <v>2.5</v>
      </c>
      <c r="S325" s="663">
        <v>0</v>
      </c>
      <c r="T325" s="661">
        <f t="shared" si="9"/>
        <v>10</v>
      </c>
      <c r="U325" s="669"/>
      <c r="AA325" s="485"/>
      <c r="AD325" s="486"/>
      <c r="AG325" s="575"/>
    </row>
    <row r="326" spans="1:33" x14ac:dyDescent="0.2">
      <c r="A326" s="657" t="s">
        <v>473</v>
      </c>
      <c r="B326" s="657" t="s">
        <v>34</v>
      </c>
      <c r="C326" s="657" t="s">
        <v>629</v>
      </c>
      <c r="D326" s="657" t="s">
        <v>487</v>
      </c>
      <c r="E326" s="657" t="s">
        <v>489</v>
      </c>
      <c r="F326" s="660">
        <v>6</v>
      </c>
      <c r="G326" s="661">
        <f t="shared" si="8"/>
        <v>36</v>
      </c>
      <c r="H326" s="662">
        <v>0</v>
      </c>
      <c r="I326" s="663">
        <v>0</v>
      </c>
      <c r="J326" s="677">
        <v>0</v>
      </c>
      <c r="K326" s="665">
        <v>0</v>
      </c>
      <c r="L326" s="666">
        <v>1</v>
      </c>
      <c r="M326" s="663">
        <v>0</v>
      </c>
      <c r="N326" s="666">
        <v>2</v>
      </c>
      <c r="O326" s="663">
        <v>0</v>
      </c>
      <c r="P326" s="678">
        <v>0</v>
      </c>
      <c r="Q326" s="663">
        <v>0</v>
      </c>
      <c r="R326" s="678">
        <v>10</v>
      </c>
      <c r="S326" s="663">
        <v>0</v>
      </c>
      <c r="T326" s="661">
        <f t="shared" si="9"/>
        <v>10</v>
      </c>
      <c r="U326" s="669"/>
      <c r="AA326" s="485"/>
      <c r="AD326" s="486"/>
      <c r="AG326" s="575"/>
    </row>
    <row r="327" spans="1:33" x14ac:dyDescent="0.2">
      <c r="A327" s="657" t="s">
        <v>473</v>
      </c>
      <c r="B327" s="657" t="s">
        <v>34</v>
      </c>
      <c r="C327" s="657" t="s">
        <v>623</v>
      </c>
      <c r="D327" s="657" t="s">
        <v>69</v>
      </c>
      <c r="E327" s="657" t="s">
        <v>6</v>
      </c>
      <c r="F327" s="660">
        <v>18</v>
      </c>
      <c r="G327" s="661">
        <f t="shared" si="8"/>
        <v>1.2000000000000002</v>
      </c>
      <c r="H327" s="662">
        <v>1</v>
      </c>
      <c r="I327" s="663">
        <v>0</v>
      </c>
      <c r="J327" s="677">
        <v>0</v>
      </c>
      <c r="K327" s="665">
        <v>0</v>
      </c>
      <c r="L327" s="666">
        <v>2</v>
      </c>
      <c r="M327" s="663">
        <v>0</v>
      </c>
      <c r="N327" s="666">
        <v>0</v>
      </c>
      <c r="O327" s="663">
        <v>0</v>
      </c>
      <c r="P327" s="678">
        <v>7.407407407407407E-2</v>
      </c>
      <c r="Q327" s="663">
        <v>0</v>
      </c>
      <c r="R327" s="678">
        <v>0</v>
      </c>
      <c r="S327" s="663">
        <v>0</v>
      </c>
      <c r="T327" s="661">
        <f t="shared" si="9"/>
        <v>7.407407407407407E-2</v>
      </c>
      <c r="U327" s="669"/>
      <c r="AA327" s="485"/>
      <c r="AD327" s="486"/>
      <c r="AG327" s="575"/>
    </row>
    <row r="328" spans="1:33" x14ac:dyDescent="0.2">
      <c r="A328" s="656" t="s">
        <v>473</v>
      </c>
      <c r="B328" s="657" t="s">
        <v>34</v>
      </c>
      <c r="C328" s="657" t="s">
        <v>630</v>
      </c>
      <c r="D328" s="656" t="s">
        <v>727</v>
      </c>
      <c r="E328" s="657" t="s">
        <v>689</v>
      </c>
      <c r="F328" s="660">
        <v>6</v>
      </c>
      <c r="G328" s="661">
        <f t="shared" si="8"/>
        <v>18</v>
      </c>
      <c r="H328" s="662">
        <v>0</v>
      </c>
      <c r="I328" s="663">
        <v>0</v>
      </c>
      <c r="J328" s="677">
        <v>0</v>
      </c>
      <c r="K328" s="665">
        <v>0</v>
      </c>
      <c r="L328" s="666">
        <v>1</v>
      </c>
      <c r="M328" s="663">
        <v>0</v>
      </c>
      <c r="N328" s="666">
        <v>1</v>
      </c>
      <c r="O328" s="663">
        <v>0</v>
      </c>
      <c r="P328" s="678">
        <v>5</v>
      </c>
      <c r="Q328" s="663">
        <v>0</v>
      </c>
      <c r="R328" s="678">
        <v>5</v>
      </c>
      <c r="S328" s="663">
        <v>0</v>
      </c>
      <c r="T328" s="661">
        <f t="shared" si="9"/>
        <v>10</v>
      </c>
      <c r="U328" s="669"/>
      <c r="AA328" s="485"/>
      <c r="AD328" s="486"/>
    </row>
    <row r="329" spans="1:33" x14ac:dyDescent="0.2">
      <c r="A329" s="657" t="s">
        <v>473</v>
      </c>
      <c r="B329" s="657" t="s">
        <v>70</v>
      </c>
      <c r="C329" s="657" t="s">
        <v>629</v>
      </c>
      <c r="D329" s="657" t="s">
        <v>490</v>
      </c>
      <c r="E329" s="657" t="s">
        <v>491</v>
      </c>
      <c r="F329" s="660">
        <v>5</v>
      </c>
      <c r="G329" s="661">
        <f t="shared" si="8"/>
        <v>20.25</v>
      </c>
      <c r="H329" s="662">
        <v>0</v>
      </c>
      <c r="I329" s="663">
        <v>0</v>
      </c>
      <c r="J329" s="677">
        <v>0</v>
      </c>
      <c r="K329" s="665">
        <v>0</v>
      </c>
      <c r="L329" s="666">
        <v>1</v>
      </c>
      <c r="M329" s="663">
        <v>0</v>
      </c>
      <c r="N329" s="666">
        <v>2</v>
      </c>
      <c r="O329" s="663">
        <v>0</v>
      </c>
      <c r="P329" s="678">
        <v>4.5</v>
      </c>
      <c r="Q329" s="663">
        <v>0</v>
      </c>
      <c r="R329" s="678">
        <v>4.5</v>
      </c>
      <c r="S329" s="663">
        <v>0</v>
      </c>
      <c r="T329" s="661">
        <f t="shared" si="9"/>
        <v>9</v>
      </c>
      <c r="U329" s="669"/>
      <c r="AA329" s="485"/>
      <c r="AD329" s="486"/>
    </row>
    <row r="330" spans="1:33" x14ac:dyDescent="0.2">
      <c r="A330" s="656" t="s">
        <v>473</v>
      </c>
      <c r="B330" s="657" t="s">
        <v>70</v>
      </c>
      <c r="C330" s="657" t="s">
        <v>624</v>
      </c>
      <c r="D330" s="657" t="s">
        <v>158</v>
      </c>
      <c r="E330" s="657" t="s">
        <v>160</v>
      </c>
      <c r="F330" s="660">
        <v>15</v>
      </c>
      <c r="G330" s="661">
        <f t="shared" si="8"/>
        <v>1.6</v>
      </c>
      <c r="H330" s="662">
        <v>4</v>
      </c>
      <c r="I330" s="663">
        <v>0</v>
      </c>
      <c r="J330" s="677">
        <v>0</v>
      </c>
      <c r="K330" s="665">
        <v>0</v>
      </c>
      <c r="L330" s="666">
        <v>0</v>
      </c>
      <c r="M330" s="663">
        <v>0</v>
      </c>
      <c r="N330" s="666">
        <v>0</v>
      </c>
      <c r="O330" s="663">
        <v>0</v>
      </c>
      <c r="P330" s="678">
        <v>8.8888888888888878E-2</v>
      </c>
      <c r="Q330" s="663">
        <v>0</v>
      </c>
      <c r="R330" s="678">
        <v>0</v>
      </c>
      <c r="S330" s="663">
        <v>0</v>
      </c>
      <c r="T330" s="661">
        <f t="shared" si="9"/>
        <v>8.8888888888888878E-2</v>
      </c>
      <c r="U330" s="669"/>
      <c r="AA330" s="485"/>
      <c r="AD330" s="486"/>
    </row>
    <row r="331" spans="1:33" x14ac:dyDescent="0.2">
      <c r="A331" s="656" t="s">
        <v>473</v>
      </c>
      <c r="B331" s="657" t="s">
        <v>70</v>
      </c>
      <c r="C331" s="657" t="s">
        <v>630</v>
      </c>
      <c r="D331" s="656" t="s">
        <v>634</v>
      </c>
      <c r="E331" s="657" t="s">
        <v>633</v>
      </c>
      <c r="F331" s="660">
        <v>5</v>
      </c>
      <c r="G331" s="661">
        <f t="shared" si="8"/>
        <v>4.5</v>
      </c>
      <c r="H331" s="662">
        <v>1</v>
      </c>
      <c r="I331" s="663">
        <v>0</v>
      </c>
      <c r="J331" s="677">
        <v>1</v>
      </c>
      <c r="K331" s="665">
        <v>0</v>
      </c>
      <c r="L331" s="666">
        <v>0</v>
      </c>
      <c r="M331" s="663">
        <v>0</v>
      </c>
      <c r="N331" s="666">
        <v>0</v>
      </c>
      <c r="O331" s="663">
        <v>0</v>
      </c>
      <c r="P331" s="678">
        <v>2.25</v>
      </c>
      <c r="Q331" s="663">
        <v>0</v>
      </c>
      <c r="R331" s="678">
        <v>0.75</v>
      </c>
      <c r="S331" s="663">
        <v>0</v>
      </c>
      <c r="T331" s="661">
        <f t="shared" si="9"/>
        <v>3</v>
      </c>
      <c r="U331" s="669"/>
      <c r="AA331" s="485"/>
      <c r="AD331" s="486"/>
    </row>
    <row r="332" spans="1:33" x14ac:dyDescent="0.2">
      <c r="A332" s="656" t="s">
        <v>473</v>
      </c>
      <c r="B332" s="657" t="s">
        <v>9</v>
      </c>
      <c r="C332" s="657" t="s">
        <v>630</v>
      </c>
      <c r="D332" s="657" t="s">
        <v>29</v>
      </c>
      <c r="E332" s="657" t="s">
        <v>31</v>
      </c>
      <c r="F332" s="660">
        <v>12</v>
      </c>
      <c r="G332" s="661">
        <f t="shared" si="8"/>
        <v>0.06</v>
      </c>
      <c r="H332" s="662">
        <v>0</v>
      </c>
      <c r="I332" s="663">
        <v>0</v>
      </c>
      <c r="J332" s="677">
        <v>0</v>
      </c>
      <c r="K332" s="665">
        <v>0</v>
      </c>
      <c r="L332" s="666">
        <v>1</v>
      </c>
      <c r="M332" s="663">
        <v>0</v>
      </c>
      <c r="N332" s="666">
        <v>0</v>
      </c>
      <c r="O332" s="663">
        <v>0</v>
      </c>
      <c r="P332" s="678">
        <v>1.6666666666666666E-2</v>
      </c>
      <c r="Q332" s="663">
        <v>0</v>
      </c>
      <c r="R332" s="678">
        <v>0</v>
      </c>
      <c r="S332" s="663">
        <v>0</v>
      </c>
      <c r="T332" s="661">
        <f t="shared" si="9"/>
        <v>1.6666666666666666E-2</v>
      </c>
      <c r="U332" s="669"/>
      <c r="AA332" s="485"/>
      <c r="AD332" s="486"/>
    </row>
    <row r="333" spans="1:33" x14ac:dyDescent="0.2">
      <c r="A333" s="657" t="s">
        <v>473</v>
      </c>
      <c r="B333" s="657" t="s">
        <v>34</v>
      </c>
      <c r="C333" s="657" t="s">
        <v>630</v>
      </c>
      <c r="D333" s="657" t="s">
        <v>29</v>
      </c>
      <c r="E333" s="657" t="s">
        <v>31</v>
      </c>
      <c r="F333" s="660">
        <v>12</v>
      </c>
      <c r="G333" s="661">
        <f t="shared" si="8"/>
        <v>0.30000000000000004</v>
      </c>
      <c r="H333" s="662">
        <v>3</v>
      </c>
      <c r="I333" s="663">
        <v>0</v>
      </c>
      <c r="J333" s="677">
        <v>0</v>
      </c>
      <c r="K333" s="665">
        <v>0</v>
      </c>
      <c r="L333" s="666">
        <v>2</v>
      </c>
      <c r="M333" s="663">
        <v>0</v>
      </c>
      <c r="N333" s="666">
        <v>0</v>
      </c>
      <c r="O333" s="663">
        <v>0</v>
      </c>
      <c r="P333" s="678">
        <v>1.6666666666666666E-2</v>
      </c>
      <c r="Q333" s="663">
        <v>0</v>
      </c>
      <c r="R333" s="678">
        <v>0</v>
      </c>
      <c r="S333" s="663">
        <v>0</v>
      </c>
      <c r="T333" s="661">
        <f t="shared" si="9"/>
        <v>1.6666666666666666E-2</v>
      </c>
      <c r="U333" s="669"/>
      <c r="AA333" s="485"/>
      <c r="AD333" s="486"/>
    </row>
    <row r="334" spans="1:33" x14ac:dyDescent="0.2">
      <c r="A334" s="656" t="s">
        <v>473</v>
      </c>
      <c r="B334" s="657" t="s">
        <v>3</v>
      </c>
      <c r="C334" s="657" t="s">
        <v>630</v>
      </c>
      <c r="D334" s="657" t="s">
        <v>29</v>
      </c>
      <c r="E334" s="657" t="s">
        <v>31</v>
      </c>
      <c r="F334" s="660">
        <v>12</v>
      </c>
      <c r="G334" s="661">
        <f t="shared" si="8"/>
        <v>0.06</v>
      </c>
      <c r="H334" s="662">
        <v>0</v>
      </c>
      <c r="I334" s="663">
        <v>0</v>
      </c>
      <c r="J334" s="677">
        <v>0</v>
      </c>
      <c r="K334" s="665">
        <v>0</v>
      </c>
      <c r="L334" s="666">
        <v>1</v>
      </c>
      <c r="M334" s="663">
        <v>0</v>
      </c>
      <c r="N334" s="666">
        <v>0</v>
      </c>
      <c r="O334" s="663">
        <v>0</v>
      </c>
      <c r="P334" s="678">
        <v>1.6666666666666666E-2</v>
      </c>
      <c r="Q334" s="663">
        <v>0</v>
      </c>
      <c r="R334" s="678">
        <v>0</v>
      </c>
      <c r="S334" s="663">
        <v>0</v>
      </c>
      <c r="T334" s="661">
        <f t="shared" si="9"/>
        <v>1.6666666666666666E-2</v>
      </c>
      <c r="U334" s="669"/>
      <c r="AA334" s="485"/>
      <c r="AD334" s="486"/>
    </row>
    <row r="335" spans="1:33" x14ac:dyDescent="0.2">
      <c r="A335" s="656" t="s">
        <v>473</v>
      </c>
      <c r="B335" s="657" t="s">
        <v>70</v>
      </c>
      <c r="C335" s="657" t="s">
        <v>630</v>
      </c>
      <c r="D335" s="657" t="s">
        <v>29</v>
      </c>
      <c r="E335" s="657" t="s">
        <v>31</v>
      </c>
      <c r="F335" s="660">
        <v>10</v>
      </c>
      <c r="G335" s="661">
        <f t="shared" si="8"/>
        <v>0.11999999999999998</v>
      </c>
      <c r="H335" s="662">
        <v>0</v>
      </c>
      <c r="I335" s="663">
        <v>0</v>
      </c>
      <c r="J335" s="677">
        <v>0</v>
      </c>
      <c r="K335" s="665">
        <v>0</v>
      </c>
      <c r="L335" s="666">
        <v>2</v>
      </c>
      <c r="M335" s="663">
        <v>0</v>
      </c>
      <c r="N335" s="666">
        <v>0</v>
      </c>
      <c r="O335" s="663">
        <v>0</v>
      </c>
      <c r="P335" s="678">
        <v>1.9999999999999997E-2</v>
      </c>
      <c r="Q335" s="663">
        <v>0</v>
      </c>
      <c r="R335" s="678">
        <v>0</v>
      </c>
      <c r="S335" s="663">
        <v>0</v>
      </c>
      <c r="T335" s="661">
        <f t="shared" si="9"/>
        <v>1.9999999999999997E-2</v>
      </c>
      <c r="U335" s="669"/>
      <c r="AA335" s="485"/>
      <c r="AD335" s="486"/>
    </row>
    <row r="336" spans="1:33" x14ac:dyDescent="0.2">
      <c r="A336" s="656" t="s">
        <v>557</v>
      </c>
      <c r="B336" s="657" t="s">
        <v>9</v>
      </c>
      <c r="C336" s="657" t="s">
        <v>629</v>
      </c>
      <c r="D336" s="657" t="s">
        <v>341</v>
      </c>
      <c r="E336" s="657" t="s">
        <v>343</v>
      </c>
      <c r="F336" s="660">
        <v>6</v>
      </c>
      <c r="G336" s="661">
        <f t="shared" ref="G336:G399" si="10">((((H336+L336)*P336)+((I336+M336)*Q336)+((J336+N336)*R336)+((K336+O336)*S336))*F336)/10*3</f>
        <v>63</v>
      </c>
      <c r="H336" s="662">
        <v>2</v>
      </c>
      <c r="I336" s="663">
        <v>0</v>
      </c>
      <c r="J336" s="677">
        <v>5</v>
      </c>
      <c r="K336" s="665">
        <v>0</v>
      </c>
      <c r="L336" s="666">
        <v>1</v>
      </c>
      <c r="M336" s="663">
        <v>0</v>
      </c>
      <c r="N336" s="666">
        <v>2</v>
      </c>
      <c r="O336" s="663">
        <v>0</v>
      </c>
      <c r="P336" s="678">
        <v>8.75</v>
      </c>
      <c r="Q336" s="663">
        <v>0</v>
      </c>
      <c r="R336" s="678">
        <v>1.25</v>
      </c>
      <c r="S336" s="663">
        <v>0</v>
      </c>
      <c r="T336" s="661">
        <f t="shared" ref="T336:T399" si="11">SUM(P336:S336)</f>
        <v>10</v>
      </c>
      <c r="U336" s="669"/>
      <c r="AA336" s="485"/>
      <c r="AD336" s="486"/>
    </row>
    <row r="337" spans="1:33" x14ac:dyDescent="0.2">
      <c r="A337" s="656" t="s">
        <v>557</v>
      </c>
      <c r="B337" s="657" t="s">
        <v>9</v>
      </c>
      <c r="C337" s="657" t="s">
        <v>629</v>
      </c>
      <c r="D337" s="657" t="s">
        <v>341</v>
      </c>
      <c r="E337" s="657" t="s">
        <v>555</v>
      </c>
      <c r="F337" s="660">
        <v>6</v>
      </c>
      <c r="G337" s="661">
        <f t="shared" si="10"/>
        <v>4.5</v>
      </c>
      <c r="H337" s="662">
        <v>0</v>
      </c>
      <c r="I337" s="663">
        <v>0</v>
      </c>
      <c r="J337" s="677">
        <v>2</v>
      </c>
      <c r="K337" s="665">
        <v>0</v>
      </c>
      <c r="L337" s="666">
        <v>0</v>
      </c>
      <c r="M337" s="663">
        <v>0</v>
      </c>
      <c r="N337" s="666">
        <v>0</v>
      </c>
      <c r="O337" s="663">
        <v>0</v>
      </c>
      <c r="P337" s="678">
        <v>0</v>
      </c>
      <c r="Q337" s="663">
        <v>0</v>
      </c>
      <c r="R337" s="678">
        <v>1.25</v>
      </c>
      <c r="S337" s="663">
        <v>0</v>
      </c>
      <c r="T337" s="661">
        <f t="shared" si="11"/>
        <v>1.25</v>
      </c>
      <c r="U337" s="669"/>
      <c r="AA337" s="485"/>
      <c r="AD337" s="486"/>
    </row>
    <row r="338" spans="1:33" x14ac:dyDescent="0.2">
      <c r="A338" s="656" t="s">
        <v>557</v>
      </c>
      <c r="B338" s="657" t="s">
        <v>75</v>
      </c>
      <c r="C338" s="657" t="s">
        <v>629</v>
      </c>
      <c r="D338" s="657" t="s">
        <v>341</v>
      </c>
      <c r="E338" s="657" t="s">
        <v>343</v>
      </c>
      <c r="F338" s="660">
        <v>6</v>
      </c>
      <c r="G338" s="661">
        <f t="shared" si="10"/>
        <v>28.6875</v>
      </c>
      <c r="H338" s="662">
        <v>1</v>
      </c>
      <c r="I338" s="663">
        <v>0</v>
      </c>
      <c r="J338" s="677">
        <v>3</v>
      </c>
      <c r="K338" s="665">
        <v>0</v>
      </c>
      <c r="L338" s="666">
        <v>0.25</v>
      </c>
      <c r="M338" s="663">
        <v>0</v>
      </c>
      <c r="N338" s="666">
        <v>1</v>
      </c>
      <c r="O338" s="663">
        <v>0</v>
      </c>
      <c r="P338" s="678">
        <v>8.75</v>
      </c>
      <c r="Q338" s="663">
        <v>0</v>
      </c>
      <c r="R338" s="678">
        <v>1.25</v>
      </c>
      <c r="S338" s="663">
        <v>0</v>
      </c>
      <c r="T338" s="661">
        <f t="shared" si="11"/>
        <v>10</v>
      </c>
      <c r="U338" s="669"/>
      <c r="AA338" s="485"/>
      <c r="AD338" s="486"/>
    </row>
    <row r="339" spans="1:33" x14ac:dyDescent="0.2">
      <c r="A339" s="656" t="s">
        <v>557</v>
      </c>
      <c r="B339" s="657" t="s">
        <v>80</v>
      </c>
      <c r="C339" s="657" t="s">
        <v>629</v>
      </c>
      <c r="D339" s="657" t="s">
        <v>341</v>
      </c>
      <c r="E339" s="657" t="s">
        <v>343</v>
      </c>
      <c r="F339" s="660">
        <v>6</v>
      </c>
      <c r="G339" s="661">
        <f t="shared" si="10"/>
        <v>28.6875</v>
      </c>
      <c r="H339" s="662">
        <v>1</v>
      </c>
      <c r="I339" s="663">
        <v>0</v>
      </c>
      <c r="J339" s="677">
        <v>3</v>
      </c>
      <c r="K339" s="665">
        <v>0</v>
      </c>
      <c r="L339" s="666">
        <v>0.25</v>
      </c>
      <c r="M339" s="663">
        <v>0</v>
      </c>
      <c r="N339" s="666">
        <v>1</v>
      </c>
      <c r="O339" s="663">
        <v>0</v>
      </c>
      <c r="P339" s="678">
        <v>8.75</v>
      </c>
      <c r="Q339" s="663">
        <v>0</v>
      </c>
      <c r="R339" s="678">
        <v>1.25</v>
      </c>
      <c r="S339" s="663">
        <v>0</v>
      </c>
      <c r="T339" s="661">
        <f t="shared" si="11"/>
        <v>10</v>
      </c>
      <c r="U339" s="669"/>
      <c r="AA339" s="485"/>
      <c r="AD339" s="486"/>
    </row>
    <row r="340" spans="1:33" x14ac:dyDescent="0.2">
      <c r="A340" s="656" t="s">
        <v>557</v>
      </c>
      <c r="B340" s="657" t="s">
        <v>3</v>
      </c>
      <c r="C340" s="657" t="s">
        <v>629</v>
      </c>
      <c r="D340" s="657" t="s">
        <v>341</v>
      </c>
      <c r="E340" s="657" t="s">
        <v>343</v>
      </c>
      <c r="F340" s="660">
        <v>6</v>
      </c>
      <c r="G340" s="661">
        <f t="shared" si="10"/>
        <v>32.625</v>
      </c>
      <c r="H340" s="662">
        <v>1</v>
      </c>
      <c r="I340" s="663">
        <v>0</v>
      </c>
      <c r="J340" s="677">
        <v>3</v>
      </c>
      <c r="K340" s="665">
        <v>0</v>
      </c>
      <c r="L340" s="666">
        <v>0.5</v>
      </c>
      <c r="M340" s="663">
        <v>0</v>
      </c>
      <c r="N340" s="666">
        <v>1</v>
      </c>
      <c r="O340" s="663">
        <v>0</v>
      </c>
      <c r="P340" s="678">
        <v>8.75</v>
      </c>
      <c r="Q340" s="663">
        <v>0</v>
      </c>
      <c r="R340" s="678">
        <v>1.25</v>
      </c>
      <c r="S340" s="663">
        <v>0</v>
      </c>
      <c r="T340" s="661">
        <f t="shared" si="11"/>
        <v>10</v>
      </c>
      <c r="U340" s="669"/>
      <c r="AA340" s="485"/>
      <c r="AD340" s="486"/>
    </row>
    <row r="341" spans="1:33" x14ac:dyDescent="0.2">
      <c r="A341" s="656" t="s">
        <v>557</v>
      </c>
      <c r="B341" s="657" t="s">
        <v>3</v>
      </c>
      <c r="C341" s="657" t="s">
        <v>629</v>
      </c>
      <c r="D341" s="657" t="s">
        <v>341</v>
      </c>
      <c r="E341" s="657" t="s">
        <v>555</v>
      </c>
      <c r="F341" s="660">
        <v>6</v>
      </c>
      <c r="G341" s="661">
        <f t="shared" si="10"/>
        <v>4.5</v>
      </c>
      <c r="H341" s="662">
        <v>0</v>
      </c>
      <c r="I341" s="663">
        <v>0</v>
      </c>
      <c r="J341" s="677">
        <v>2</v>
      </c>
      <c r="K341" s="665">
        <v>0</v>
      </c>
      <c r="L341" s="666">
        <v>0</v>
      </c>
      <c r="M341" s="663">
        <v>0</v>
      </c>
      <c r="N341" s="666">
        <v>0</v>
      </c>
      <c r="O341" s="663">
        <v>0</v>
      </c>
      <c r="P341" s="678">
        <v>0</v>
      </c>
      <c r="Q341" s="663">
        <v>0</v>
      </c>
      <c r="R341" s="678">
        <v>1.25</v>
      </c>
      <c r="S341" s="663">
        <v>0</v>
      </c>
      <c r="T341" s="661">
        <f t="shared" si="11"/>
        <v>1.25</v>
      </c>
      <c r="U341" s="669"/>
      <c r="AA341" s="485"/>
      <c r="AD341" s="486"/>
    </row>
    <row r="342" spans="1:33" x14ac:dyDescent="0.2">
      <c r="A342" s="656" t="s">
        <v>557</v>
      </c>
      <c r="B342" s="657" t="s">
        <v>9</v>
      </c>
      <c r="C342" s="657" t="s">
        <v>629</v>
      </c>
      <c r="D342" s="657" t="s">
        <v>344</v>
      </c>
      <c r="E342" s="657" t="s">
        <v>346</v>
      </c>
      <c r="F342" s="660">
        <v>6</v>
      </c>
      <c r="G342" s="661">
        <f t="shared" si="10"/>
        <v>54.224999999999994</v>
      </c>
      <c r="H342" s="662">
        <v>0.8</v>
      </c>
      <c r="I342" s="663">
        <v>0</v>
      </c>
      <c r="J342" s="677">
        <v>1.5</v>
      </c>
      <c r="K342" s="665">
        <v>0</v>
      </c>
      <c r="L342" s="666">
        <v>2</v>
      </c>
      <c r="M342" s="663">
        <v>0</v>
      </c>
      <c r="N342" s="666">
        <v>3</v>
      </c>
      <c r="O342" s="663">
        <v>0</v>
      </c>
      <c r="P342" s="678">
        <v>8.75</v>
      </c>
      <c r="Q342" s="663">
        <v>0</v>
      </c>
      <c r="R342" s="678">
        <v>1.25</v>
      </c>
      <c r="S342" s="663">
        <v>0</v>
      </c>
      <c r="T342" s="661">
        <f t="shared" si="11"/>
        <v>10</v>
      </c>
      <c r="U342" s="669"/>
      <c r="AA342" s="485"/>
      <c r="AD342" s="486"/>
    </row>
    <row r="343" spans="1:33" x14ac:dyDescent="0.2">
      <c r="A343" s="656" t="s">
        <v>557</v>
      </c>
      <c r="B343" s="657" t="s">
        <v>75</v>
      </c>
      <c r="C343" s="657" t="s">
        <v>629</v>
      </c>
      <c r="D343" s="657" t="s">
        <v>344</v>
      </c>
      <c r="E343" s="657" t="s">
        <v>346</v>
      </c>
      <c r="F343" s="660">
        <v>6</v>
      </c>
      <c r="G343" s="661">
        <f t="shared" si="10"/>
        <v>26.549999999999997</v>
      </c>
      <c r="H343" s="662">
        <v>0.4</v>
      </c>
      <c r="I343" s="663">
        <v>0</v>
      </c>
      <c r="J343" s="677">
        <v>0.5</v>
      </c>
      <c r="K343" s="665">
        <v>0</v>
      </c>
      <c r="L343" s="666">
        <v>1</v>
      </c>
      <c r="M343" s="663">
        <v>0</v>
      </c>
      <c r="N343" s="666">
        <v>1.5</v>
      </c>
      <c r="O343" s="663">
        <v>0</v>
      </c>
      <c r="P343" s="678">
        <v>8.75</v>
      </c>
      <c r="Q343" s="663">
        <v>0</v>
      </c>
      <c r="R343" s="678">
        <v>1.25</v>
      </c>
      <c r="S343" s="663">
        <v>0</v>
      </c>
      <c r="T343" s="661">
        <f t="shared" si="11"/>
        <v>10</v>
      </c>
      <c r="U343" s="669"/>
      <c r="AA343" s="485"/>
      <c r="AD343" s="486"/>
    </row>
    <row r="344" spans="1:33" x14ac:dyDescent="0.2">
      <c r="A344" s="656" t="s">
        <v>557</v>
      </c>
      <c r="B344" s="657" t="s">
        <v>80</v>
      </c>
      <c r="C344" s="657" t="s">
        <v>629</v>
      </c>
      <c r="D344" s="657" t="s">
        <v>344</v>
      </c>
      <c r="E344" s="657" t="s">
        <v>346</v>
      </c>
      <c r="F344" s="660">
        <v>6</v>
      </c>
      <c r="G344" s="661">
        <f t="shared" si="10"/>
        <v>26.549999999999997</v>
      </c>
      <c r="H344" s="662">
        <v>0.4</v>
      </c>
      <c r="I344" s="663">
        <v>0</v>
      </c>
      <c r="J344" s="677">
        <v>0.5</v>
      </c>
      <c r="K344" s="665">
        <v>0</v>
      </c>
      <c r="L344" s="666">
        <v>1</v>
      </c>
      <c r="M344" s="663">
        <v>0</v>
      </c>
      <c r="N344" s="666">
        <v>1.5</v>
      </c>
      <c r="O344" s="663">
        <v>0</v>
      </c>
      <c r="P344" s="678">
        <v>8.75</v>
      </c>
      <c r="Q344" s="663">
        <v>0</v>
      </c>
      <c r="R344" s="678">
        <v>1.25</v>
      </c>
      <c r="S344" s="663">
        <v>0</v>
      </c>
      <c r="T344" s="661">
        <f t="shared" si="11"/>
        <v>10</v>
      </c>
      <c r="U344" s="669"/>
      <c r="AA344" s="485"/>
      <c r="AD344" s="486"/>
    </row>
    <row r="345" spans="1:33" x14ac:dyDescent="0.2">
      <c r="A345" s="656" t="s">
        <v>557</v>
      </c>
      <c r="B345" s="657" t="s">
        <v>3</v>
      </c>
      <c r="C345" s="657" t="s">
        <v>629</v>
      </c>
      <c r="D345" s="657" t="s">
        <v>344</v>
      </c>
      <c r="E345" s="657" t="s">
        <v>346</v>
      </c>
      <c r="F345" s="660">
        <v>6</v>
      </c>
      <c r="G345" s="661">
        <f t="shared" si="10"/>
        <v>32.174999999999997</v>
      </c>
      <c r="H345" s="662">
        <v>0.4</v>
      </c>
      <c r="I345" s="663">
        <v>0</v>
      </c>
      <c r="J345" s="677">
        <v>1.5</v>
      </c>
      <c r="K345" s="665">
        <v>0</v>
      </c>
      <c r="L345" s="666">
        <v>1</v>
      </c>
      <c r="M345" s="663">
        <v>0</v>
      </c>
      <c r="N345" s="666">
        <v>3</v>
      </c>
      <c r="O345" s="663">
        <v>0</v>
      </c>
      <c r="P345" s="678">
        <v>8.75</v>
      </c>
      <c r="Q345" s="663">
        <v>0</v>
      </c>
      <c r="R345" s="678">
        <v>1.25</v>
      </c>
      <c r="S345" s="663">
        <v>0</v>
      </c>
      <c r="T345" s="661">
        <f t="shared" si="11"/>
        <v>10</v>
      </c>
      <c r="U345" s="669"/>
      <c r="AA345" s="485"/>
      <c r="AD345" s="486"/>
      <c r="AF345" s="590"/>
      <c r="AG345" s="591"/>
    </row>
    <row r="346" spans="1:33" x14ac:dyDescent="0.2">
      <c r="A346" s="656" t="s">
        <v>557</v>
      </c>
      <c r="B346" s="657" t="s">
        <v>75</v>
      </c>
      <c r="C346" s="657" t="s">
        <v>623</v>
      </c>
      <c r="D346" s="657" t="s">
        <v>207</v>
      </c>
      <c r="E346" s="657" t="s">
        <v>6</v>
      </c>
      <c r="F346" s="660">
        <v>24</v>
      </c>
      <c r="G346" s="661">
        <f t="shared" si="10"/>
        <v>0.4</v>
      </c>
      <c r="H346" s="662">
        <v>0</v>
      </c>
      <c r="I346" s="663">
        <v>0</v>
      </c>
      <c r="J346" s="677">
        <v>0</v>
      </c>
      <c r="K346" s="665">
        <v>0</v>
      </c>
      <c r="L346" s="666">
        <v>1</v>
      </c>
      <c r="M346" s="663">
        <v>0</v>
      </c>
      <c r="N346" s="666">
        <v>0</v>
      </c>
      <c r="O346" s="663">
        <v>0</v>
      </c>
      <c r="P346" s="678">
        <v>5.5555555555555552E-2</v>
      </c>
      <c r="Q346" s="663">
        <v>0</v>
      </c>
      <c r="R346" s="678">
        <v>0</v>
      </c>
      <c r="S346" s="663">
        <v>0</v>
      </c>
      <c r="T346" s="661">
        <f t="shared" si="11"/>
        <v>5.5555555555555552E-2</v>
      </c>
      <c r="U346" s="667"/>
      <c r="AA346" s="485"/>
      <c r="AD346" s="486"/>
      <c r="AF346" s="590"/>
      <c r="AG346" s="591"/>
    </row>
    <row r="347" spans="1:33" x14ac:dyDescent="0.2">
      <c r="A347" s="656" t="s">
        <v>557</v>
      </c>
      <c r="B347" s="657" t="s">
        <v>34</v>
      </c>
      <c r="C347" s="657" t="s">
        <v>629</v>
      </c>
      <c r="D347" s="657" t="s">
        <v>347</v>
      </c>
      <c r="E347" s="657" t="s">
        <v>349</v>
      </c>
      <c r="F347" s="660">
        <v>7.5</v>
      </c>
      <c r="G347" s="661">
        <f t="shared" si="10"/>
        <v>51.75</v>
      </c>
      <c r="H347" s="662">
        <v>1</v>
      </c>
      <c r="I347" s="663">
        <v>0</v>
      </c>
      <c r="J347" s="677">
        <v>4</v>
      </c>
      <c r="K347" s="665">
        <v>0</v>
      </c>
      <c r="L347" s="666">
        <v>1</v>
      </c>
      <c r="M347" s="663">
        <v>0</v>
      </c>
      <c r="N347" s="666">
        <v>1</v>
      </c>
      <c r="O347" s="663">
        <v>0</v>
      </c>
      <c r="P347" s="678">
        <v>9</v>
      </c>
      <c r="Q347" s="663">
        <v>0</v>
      </c>
      <c r="R347" s="678">
        <v>1</v>
      </c>
      <c r="S347" s="663">
        <v>0</v>
      </c>
      <c r="T347" s="661">
        <f t="shared" si="11"/>
        <v>10</v>
      </c>
      <c r="U347" s="667"/>
      <c r="AA347" s="485"/>
      <c r="AD347" s="486"/>
      <c r="AF347" s="590"/>
      <c r="AG347" s="591"/>
    </row>
    <row r="348" spans="1:33" x14ac:dyDescent="0.2">
      <c r="A348" s="656" t="s">
        <v>557</v>
      </c>
      <c r="B348" s="657" t="s">
        <v>34</v>
      </c>
      <c r="C348" s="657" t="s">
        <v>629</v>
      </c>
      <c r="D348" s="657" t="s">
        <v>347</v>
      </c>
      <c r="E348" s="657" t="s">
        <v>611</v>
      </c>
      <c r="F348" s="660">
        <v>7.5</v>
      </c>
      <c r="G348" s="661">
        <f t="shared" si="10"/>
        <v>2.7</v>
      </c>
      <c r="H348" s="662">
        <v>0</v>
      </c>
      <c r="I348" s="663">
        <v>0</v>
      </c>
      <c r="J348" s="677">
        <v>1</v>
      </c>
      <c r="K348" s="665">
        <v>0</v>
      </c>
      <c r="L348" s="666">
        <v>0</v>
      </c>
      <c r="M348" s="663">
        <v>0</v>
      </c>
      <c r="N348" s="666">
        <v>0</v>
      </c>
      <c r="O348" s="663">
        <v>0</v>
      </c>
      <c r="P348" s="678">
        <v>0</v>
      </c>
      <c r="Q348" s="663">
        <v>0</v>
      </c>
      <c r="R348" s="678">
        <v>1.2</v>
      </c>
      <c r="S348" s="663">
        <v>0</v>
      </c>
      <c r="T348" s="661">
        <f t="shared" si="11"/>
        <v>1.2</v>
      </c>
      <c r="U348" s="667"/>
      <c r="AA348" s="485"/>
      <c r="AD348" s="486"/>
      <c r="AF348" s="590"/>
      <c r="AG348" s="591"/>
    </row>
    <row r="349" spans="1:33" x14ac:dyDescent="0.2">
      <c r="A349" s="656" t="s">
        <v>556</v>
      </c>
      <c r="B349" s="657" t="s">
        <v>587</v>
      </c>
      <c r="C349" s="657" t="s">
        <v>629</v>
      </c>
      <c r="D349" s="658" t="s">
        <v>636</v>
      </c>
      <c r="E349" s="659" t="s">
        <v>635</v>
      </c>
      <c r="F349" s="660">
        <v>5</v>
      </c>
      <c r="G349" s="661">
        <f t="shared" si="10"/>
        <v>6.75</v>
      </c>
      <c r="H349" s="662">
        <v>1</v>
      </c>
      <c r="I349" s="663">
        <v>0</v>
      </c>
      <c r="J349" s="677">
        <v>0</v>
      </c>
      <c r="K349" s="665">
        <v>0</v>
      </c>
      <c r="L349" s="666">
        <v>0</v>
      </c>
      <c r="M349" s="663">
        <v>0</v>
      </c>
      <c r="N349" s="666">
        <v>0</v>
      </c>
      <c r="O349" s="663">
        <v>0</v>
      </c>
      <c r="P349" s="678">
        <v>4.5</v>
      </c>
      <c r="Q349" s="663">
        <v>0</v>
      </c>
      <c r="R349" s="678">
        <v>0</v>
      </c>
      <c r="S349" s="663">
        <v>0</v>
      </c>
      <c r="T349" s="661">
        <f t="shared" si="11"/>
        <v>4.5</v>
      </c>
      <c r="U349" s="669"/>
      <c r="AA349" s="485"/>
      <c r="AD349" s="486"/>
    </row>
    <row r="350" spans="1:33" x14ac:dyDescent="0.2">
      <c r="A350" s="656" t="s">
        <v>556</v>
      </c>
      <c r="B350" s="657" t="s">
        <v>587</v>
      </c>
      <c r="C350" s="657" t="s">
        <v>629</v>
      </c>
      <c r="D350" s="658" t="s">
        <v>637</v>
      </c>
      <c r="E350" s="659" t="s">
        <v>638</v>
      </c>
      <c r="F350" s="660">
        <v>5</v>
      </c>
      <c r="G350" s="661">
        <f t="shared" si="10"/>
        <v>6.75</v>
      </c>
      <c r="H350" s="662">
        <v>1</v>
      </c>
      <c r="I350" s="663">
        <v>0</v>
      </c>
      <c r="J350" s="677">
        <v>0</v>
      </c>
      <c r="K350" s="665">
        <v>0</v>
      </c>
      <c r="L350" s="666">
        <v>0</v>
      </c>
      <c r="M350" s="663">
        <v>0</v>
      </c>
      <c r="N350" s="666">
        <v>0</v>
      </c>
      <c r="O350" s="663">
        <v>0</v>
      </c>
      <c r="P350" s="678">
        <v>4.5</v>
      </c>
      <c r="Q350" s="663">
        <v>0</v>
      </c>
      <c r="R350" s="678">
        <v>0</v>
      </c>
      <c r="S350" s="663">
        <v>0</v>
      </c>
      <c r="T350" s="661">
        <f t="shared" si="11"/>
        <v>4.5</v>
      </c>
      <c r="U350" s="667"/>
      <c r="AA350" s="485"/>
      <c r="AD350" s="486"/>
    </row>
    <row r="351" spans="1:33" x14ac:dyDescent="0.2">
      <c r="A351" s="656" t="s">
        <v>556</v>
      </c>
      <c r="B351" s="657" t="s">
        <v>587</v>
      </c>
      <c r="C351" s="657" t="s">
        <v>629</v>
      </c>
      <c r="D351" s="658" t="s">
        <v>640</v>
      </c>
      <c r="E351" s="659" t="s">
        <v>639</v>
      </c>
      <c r="F351" s="660">
        <v>5</v>
      </c>
      <c r="G351" s="661">
        <f t="shared" si="10"/>
        <v>6.75</v>
      </c>
      <c r="H351" s="662">
        <v>1</v>
      </c>
      <c r="I351" s="663">
        <v>0</v>
      </c>
      <c r="J351" s="677">
        <v>0</v>
      </c>
      <c r="K351" s="665">
        <v>0</v>
      </c>
      <c r="L351" s="666">
        <v>0</v>
      </c>
      <c r="M351" s="663">
        <v>0</v>
      </c>
      <c r="N351" s="666">
        <v>0</v>
      </c>
      <c r="O351" s="663">
        <v>0</v>
      </c>
      <c r="P351" s="678">
        <v>4.5</v>
      </c>
      <c r="Q351" s="663">
        <v>0</v>
      </c>
      <c r="R351" s="678">
        <v>0</v>
      </c>
      <c r="S351" s="663">
        <v>0</v>
      </c>
      <c r="T351" s="661">
        <f t="shared" si="11"/>
        <v>4.5</v>
      </c>
      <c r="U351" s="667"/>
      <c r="AA351" s="485"/>
      <c r="AD351" s="486"/>
    </row>
    <row r="352" spans="1:33" x14ac:dyDescent="0.2">
      <c r="A352" s="656" t="s">
        <v>556</v>
      </c>
      <c r="B352" s="657" t="s">
        <v>587</v>
      </c>
      <c r="C352" s="657" t="s">
        <v>624</v>
      </c>
      <c r="D352" s="658" t="s">
        <v>653</v>
      </c>
      <c r="E352" s="659" t="s">
        <v>160</v>
      </c>
      <c r="F352" s="660">
        <v>15</v>
      </c>
      <c r="G352" s="661">
        <f t="shared" si="10"/>
        <v>0.8</v>
      </c>
      <c r="H352" s="662">
        <v>0</v>
      </c>
      <c r="I352" s="663">
        <v>0</v>
      </c>
      <c r="J352" s="677">
        <v>0</v>
      </c>
      <c r="K352" s="665">
        <v>0</v>
      </c>
      <c r="L352" s="666">
        <v>2</v>
      </c>
      <c r="M352" s="663">
        <v>0</v>
      </c>
      <c r="N352" s="666">
        <v>0</v>
      </c>
      <c r="O352" s="663">
        <v>0</v>
      </c>
      <c r="P352" s="678">
        <v>8.8888888888888878E-2</v>
      </c>
      <c r="Q352" s="663">
        <v>0</v>
      </c>
      <c r="R352" s="678">
        <v>0</v>
      </c>
      <c r="S352" s="663">
        <v>0</v>
      </c>
      <c r="T352" s="661">
        <f t="shared" si="11"/>
        <v>8.8888888888888878E-2</v>
      </c>
      <c r="U352" s="667"/>
      <c r="AA352" s="485"/>
      <c r="AD352" s="486"/>
    </row>
    <row r="353" spans="1:33" x14ac:dyDescent="0.2">
      <c r="A353" s="656" t="s">
        <v>556</v>
      </c>
      <c r="B353" s="657" t="s">
        <v>587</v>
      </c>
      <c r="C353" s="657" t="s">
        <v>629</v>
      </c>
      <c r="D353" s="658" t="s">
        <v>650</v>
      </c>
      <c r="E353" s="659" t="s">
        <v>649</v>
      </c>
      <c r="F353" s="660">
        <v>5</v>
      </c>
      <c r="G353" s="661">
        <f t="shared" si="10"/>
        <v>4.5</v>
      </c>
      <c r="H353" s="662">
        <v>0</v>
      </c>
      <c r="I353" s="663">
        <v>0</v>
      </c>
      <c r="J353" s="677">
        <v>0</v>
      </c>
      <c r="K353" s="665">
        <v>0</v>
      </c>
      <c r="L353" s="666">
        <v>1</v>
      </c>
      <c r="M353" s="663">
        <v>0</v>
      </c>
      <c r="N353" s="666">
        <v>0</v>
      </c>
      <c r="O353" s="663">
        <v>0</v>
      </c>
      <c r="P353" s="678">
        <v>3</v>
      </c>
      <c r="Q353" s="663">
        <v>0</v>
      </c>
      <c r="R353" s="678">
        <v>0</v>
      </c>
      <c r="S353" s="663">
        <v>0</v>
      </c>
      <c r="T353" s="661">
        <f t="shared" si="11"/>
        <v>3</v>
      </c>
      <c r="U353" s="669"/>
      <c r="AA353" s="485"/>
      <c r="AD353" s="486"/>
    </row>
    <row r="354" spans="1:33" x14ac:dyDescent="0.2">
      <c r="A354" s="656" t="s">
        <v>556</v>
      </c>
      <c r="B354" s="657" t="s">
        <v>587</v>
      </c>
      <c r="C354" s="657" t="s">
        <v>629</v>
      </c>
      <c r="D354" s="658" t="s">
        <v>646</v>
      </c>
      <c r="E354" s="659" t="s">
        <v>645</v>
      </c>
      <c r="F354" s="660">
        <v>5</v>
      </c>
      <c r="G354" s="661">
        <f t="shared" si="10"/>
        <v>6.75</v>
      </c>
      <c r="H354" s="662">
        <v>1</v>
      </c>
      <c r="I354" s="663">
        <v>0</v>
      </c>
      <c r="J354" s="677">
        <v>0</v>
      </c>
      <c r="K354" s="665">
        <v>0</v>
      </c>
      <c r="L354" s="666">
        <v>0</v>
      </c>
      <c r="M354" s="663">
        <v>0</v>
      </c>
      <c r="N354" s="666">
        <v>0</v>
      </c>
      <c r="O354" s="663">
        <v>0</v>
      </c>
      <c r="P354" s="678">
        <v>4.5</v>
      </c>
      <c r="Q354" s="663">
        <v>0</v>
      </c>
      <c r="R354" s="678">
        <v>0</v>
      </c>
      <c r="S354" s="663">
        <v>0</v>
      </c>
      <c r="T354" s="661">
        <f t="shared" si="11"/>
        <v>4.5</v>
      </c>
      <c r="U354" s="669"/>
      <c r="AA354" s="485"/>
      <c r="AD354" s="486"/>
    </row>
    <row r="355" spans="1:33" x14ac:dyDescent="0.2">
      <c r="A355" s="656" t="s">
        <v>556</v>
      </c>
      <c r="B355" s="657" t="s">
        <v>587</v>
      </c>
      <c r="C355" s="657" t="s">
        <v>629</v>
      </c>
      <c r="D355" s="658" t="s">
        <v>652</v>
      </c>
      <c r="E355" s="659" t="s">
        <v>651</v>
      </c>
      <c r="F355" s="660">
        <v>5</v>
      </c>
      <c r="G355" s="661">
        <f t="shared" si="10"/>
        <v>6.75</v>
      </c>
      <c r="H355" s="662">
        <v>0</v>
      </c>
      <c r="I355" s="663">
        <v>0</v>
      </c>
      <c r="J355" s="677">
        <v>0</v>
      </c>
      <c r="K355" s="665">
        <v>0</v>
      </c>
      <c r="L355" s="666">
        <v>1</v>
      </c>
      <c r="M355" s="663">
        <v>0</v>
      </c>
      <c r="N355" s="666">
        <v>0</v>
      </c>
      <c r="O355" s="663">
        <v>0</v>
      </c>
      <c r="P355" s="678">
        <v>4.5</v>
      </c>
      <c r="Q355" s="663">
        <v>0</v>
      </c>
      <c r="R355" s="678">
        <v>0</v>
      </c>
      <c r="S355" s="663">
        <v>0</v>
      </c>
      <c r="T355" s="661">
        <f t="shared" si="11"/>
        <v>4.5</v>
      </c>
      <c r="U355" s="669"/>
      <c r="AA355" s="485"/>
      <c r="AD355" s="486"/>
    </row>
    <row r="356" spans="1:33" x14ac:dyDescent="0.2">
      <c r="A356" s="656" t="s">
        <v>556</v>
      </c>
      <c r="B356" s="657" t="s">
        <v>9</v>
      </c>
      <c r="C356" s="657" t="s">
        <v>629</v>
      </c>
      <c r="D356" s="657" t="s">
        <v>448</v>
      </c>
      <c r="E356" s="657" t="s">
        <v>450</v>
      </c>
      <c r="F356" s="660">
        <v>6</v>
      </c>
      <c r="G356" s="661">
        <f t="shared" si="10"/>
        <v>54</v>
      </c>
      <c r="H356" s="662">
        <v>2</v>
      </c>
      <c r="I356" s="663">
        <v>0</v>
      </c>
      <c r="J356" s="677">
        <v>0</v>
      </c>
      <c r="K356" s="665">
        <v>0</v>
      </c>
      <c r="L356" s="666">
        <v>1</v>
      </c>
      <c r="M356" s="663">
        <v>0</v>
      </c>
      <c r="N356" s="666">
        <v>0</v>
      </c>
      <c r="O356" s="663">
        <v>0</v>
      </c>
      <c r="P356" s="678">
        <v>10</v>
      </c>
      <c r="Q356" s="663">
        <v>0</v>
      </c>
      <c r="R356" s="678">
        <v>0</v>
      </c>
      <c r="S356" s="663">
        <v>0</v>
      </c>
      <c r="T356" s="661">
        <f t="shared" si="11"/>
        <v>10</v>
      </c>
      <c r="U356" s="669"/>
      <c r="AA356" s="485"/>
      <c r="AD356" s="486"/>
    </row>
    <row r="357" spans="1:33" x14ac:dyDescent="0.2">
      <c r="A357" s="656" t="s">
        <v>556</v>
      </c>
      <c r="B357" s="657" t="s">
        <v>9</v>
      </c>
      <c r="C357" s="657" t="s">
        <v>629</v>
      </c>
      <c r="D357" s="657" t="s">
        <v>448</v>
      </c>
      <c r="E357" s="657" t="s">
        <v>554</v>
      </c>
      <c r="F357" s="660">
        <v>6</v>
      </c>
      <c r="G357" s="661">
        <f t="shared" si="10"/>
        <v>6.75</v>
      </c>
      <c r="H357" s="662">
        <v>0</v>
      </c>
      <c r="I357" s="663">
        <v>0</v>
      </c>
      <c r="J357" s="677">
        <v>3</v>
      </c>
      <c r="K357" s="665">
        <v>0</v>
      </c>
      <c r="L357" s="666">
        <v>0</v>
      </c>
      <c r="M357" s="663">
        <v>0</v>
      </c>
      <c r="N357" s="666">
        <v>0</v>
      </c>
      <c r="O357" s="663">
        <v>0</v>
      </c>
      <c r="P357" s="678">
        <v>0</v>
      </c>
      <c r="Q357" s="663">
        <v>0</v>
      </c>
      <c r="R357" s="678">
        <v>1.25</v>
      </c>
      <c r="S357" s="663">
        <v>0</v>
      </c>
      <c r="T357" s="661">
        <f t="shared" si="11"/>
        <v>1.25</v>
      </c>
      <c r="U357" s="669"/>
      <c r="AA357" s="485"/>
      <c r="AD357" s="486"/>
    </row>
    <row r="358" spans="1:33" x14ac:dyDescent="0.2">
      <c r="A358" s="656" t="s">
        <v>556</v>
      </c>
      <c r="B358" s="657" t="s">
        <v>75</v>
      </c>
      <c r="C358" s="657" t="s">
        <v>629</v>
      </c>
      <c r="D358" s="657" t="s">
        <v>448</v>
      </c>
      <c r="E358" s="657" t="s">
        <v>450</v>
      </c>
      <c r="F358" s="660">
        <v>6</v>
      </c>
      <c r="G358" s="661">
        <f t="shared" si="10"/>
        <v>22.5</v>
      </c>
      <c r="H358" s="662">
        <v>1</v>
      </c>
      <c r="I358" s="663">
        <v>0</v>
      </c>
      <c r="J358" s="677">
        <v>0</v>
      </c>
      <c r="K358" s="665">
        <v>0</v>
      </c>
      <c r="L358" s="666">
        <v>0.25</v>
      </c>
      <c r="M358" s="663">
        <v>0</v>
      </c>
      <c r="N358" s="666">
        <v>0</v>
      </c>
      <c r="O358" s="663">
        <v>0</v>
      </c>
      <c r="P358" s="678">
        <v>10</v>
      </c>
      <c r="Q358" s="663">
        <v>0</v>
      </c>
      <c r="R358" s="678">
        <v>0</v>
      </c>
      <c r="S358" s="663">
        <v>0</v>
      </c>
      <c r="T358" s="661">
        <f t="shared" si="11"/>
        <v>10</v>
      </c>
      <c r="U358" s="669"/>
      <c r="AA358" s="485"/>
      <c r="AD358" s="486"/>
    </row>
    <row r="359" spans="1:33" x14ac:dyDescent="0.2">
      <c r="A359" s="656" t="s">
        <v>556</v>
      </c>
      <c r="B359" s="657" t="s">
        <v>80</v>
      </c>
      <c r="C359" s="657" t="s">
        <v>629</v>
      </c>
      <c r="D359" s="657" t="s">
        <v>448</v>
      </c>
      <c r="E359" s="657" t="s">
        <v>450</v>
      </c>
      <c r="F359" s="660">
        <v>6</v>
      </c>
      <c r="G359" s="661">
        <f t="shared" si="10"/>
        <v>22.5</v>
      </c>
      <c r="H359" s="662">
        <v>1</v>
      </c>
      <c r="I359" s="663">
        <v>0</v>
      </c>
      <c r="J359" s="677">
        <v>0</v>
      </c>
      <c r="K359" s="665">
        <v>0</v>
      </c>
      <c r="L359" s="666">
        <v>0.25</v>
      </c>
      <c r="M359" s="663">
        <v>0</v>
      </c>
      <c r="N359" s="666">
        <v>0</v>
      </c>
      <c r="O359" s="663">
        <v>0</v>
      </c>
      <c r="P359" s="678">
        <v>10</v>
      </c>
      <c r="Q359" s="663">
        <v>0</v>
      </c>
      <c r="R359" s="678">
        <v>0</v>
      </c>
      <c r="S359" s="663">
        <v>0</v>
      </c>
      <c r="T359" s="661">
        <f t="shared" si="11"/>
        <v>10</v>
      </c>
      <c r="U359" s="669"/>
      <c r="AA359" s="485"/>
      <c r="AD359" s="486"/>
    </row>
    <row r="360" spans="1:33" x14ac:dyDescent="0.2">
      <c r="A360" s="656" t="s">
        <v>556</v>
      </c>
      <c r="B360" s="657" t="s">
        <v>3</v>
      </c>
      <c r="C360" s="657" t="s">
        <v>629</v>
      </c>
      <c r="D360" s="657" t="s">
        <v>448</v>
      </c>
      <c r="E360" s="657" t="s">
        <v>450</v>
      </c>
      <c r="F360" s="660">
        <v>6</v>
      </c>
      <c r="G360" s="661">
        <f t="shared" si="10"/>
        <v>27</v>
      </c>
      <c r="H360" s="662">
        <v>1</v>
      </c>
      <c r="I360" s="663">
        <v>0</v>
      </c>
      <c r="J360" s="677">
        <v>0</v>
      </c>
      <c r="K360" s="665">
        <v>0</v>
      </c>
      <c r="L360" s="666">
        <v>0.5</v>
      </c>
      <c r="M360" s="663">
        <v>0</v>
      </c>
      <c r="N360" s="666">
        <v>0</v>
      </c>
      <c r="O360" s="663">
        <v>0</v>
      </c>
      <c r="P360" s="678">
        <v>10</v>
      </c>
      <c r="Q360" s="663">
        <v>0</v>
      </c>
      <c r="R360" s="678">
        <v>0</v>
      </c>
      <c r="S360" s="663">
        <v>0</v>
      </c>
      <c r="T360" s="661">
        <f t="shared" si="11"/>
        <v>10</v>
      </c>
      <c r="U360" s="669"/>
      <c r="AA360" s="485"/>
      <c r="AD360" s="486"/>
      <c r="AE360" s="589"/>
      <c r="AF360" s="589"/>
      <c r="AG360" s="595"/>
    </row>
    <row r="361" spans="1:33" x14ac:dyDescent="0.2">
      <c r="A361" s="656" t="s">
        <v>556</v>
      </c>
      <c r="B361" s="657" t="s">
        <v>3</v>
      </c>
      <c r="C361" s="657" t="s">
        <v>629</v>
      </c>
      <c r="D361" s="657" t="s">
        <v>448</v>
      </c>
      <c r="E361" s="657" t="s">
        <v>554</v>
      </c>
      <c r="F361" s="660">
        <v>6</v>
      </c>
      <c r="G361" s="661">
        <f t="shared" si="10"/>
        <v>6.75</v>
      </c>
      <c r="H361" s="662">
        <v>0</v>
      </c>
      <c r="I361" s="663">
        <v>0</v>
      </c>
      <c r="J361" s="677">
        <v>3</v>
      </c>
      <c r="K361" s="665">
        <v>0</v>
      </c>
      <c r="L361" s="666">
        <v>0</v>
      </c>
      <c r="M361" s="663">
        <v>0</v>
      </c>
      <c r="N361" s="666">
        <v>0</v>
      </c>
      <c r="O361" s="663">
        <v>0</v>
      </c>
      <c r="P361" s="678">
        <v>0</v>
      </c>
      <c r="Q361" s="663">
        <v>0</v>
      </c>
      <c r="R361" s="678">
        <v>1.25</v>
      </c>
      <c r="S361" s="663">
        <v>0</v>
      </c>
      <c r="T361" s="661">
        <f t="shared" si="11"/>
        <v>1.25</v>
      </c>
      <c r="U361" s="669"/>
      <c r="AA361" s="485"/>
      <c r="AD361" s="486"/>
      <c r="AE361" s="589"/>
      <c r="AF361" s="589"/>
      <c r="AG361" s="595"/>
    </row>
    <row r="362" spans="1:33" x14ac:dyDescent="0.2">
      <c r="A362" s="656" t="s">
        <v>556</v>
      </c>
      <c r="B362" s="657" t="s">
        <v>75</v>
      </c>
      <c r="C362" s="657" t="s">
        <v>629</v>
      </c>
      <c r="D362" s="657" t="s">
        <v>451</v>
      </c>
      <c r="E362" s="657" t="s">
        <v>453</v>
      </c>
      <c r="F362" s="660">
        <v>6</v>
      </c>
      <c r="G362" s="661">
        <f t="shared" si="10"/>
        <v>21.509999999999998</v>
      </c>
      <c r="H362" s="662">
        <v>0.33</v>
      </c>
      <c r="I362" s="663">
        <v>0</v>
      </c>
      <c r="J362" s="677">
        <v>1</v>
      </c>
      <c r="K362" s="665">
        <v>0</v>
      </c>
      <c r="L362" s="666">
        <v>0.75</v>
      </c>
      <c r="M362" s="663">
        <v>0</v>
      </c>
      <c r="N362" s="666">
        <v>1</v>
      </c>
      <c r="O362" s="663">
        <v>0</v>
      </c>
      <c r="P362" s="678">
        <v>8.75</v>
      </c>
      <c r="Q362" s="663">
        <v>0</v>
      </c>
      <c r="R362" s="678">
        <v>1.25</v>
      </c>
      <c r="S362" s="663">
        <v>0</v>
      </c>
      <c r="T362" s="661">
        <f t="shared" si="11"/>
        <v>10</v>
      </c>
      <c r="U362" s="669"/>
      <c r="AA362" s="485"/>
      <c r="AD362" s="486"/>
      <c r="AE362" s="589"/>
      <c r="AF362" s="589"/>
      <c r="AG362" s="595"/>
    </row>
    <row r="363" spans="1:33" x14ac:dyDescent="0.2">
      <c r="A363" s="656" t="s">
        <v>556</v>
      </c>
      <c r="B363" s="657" t="s">
        <v>80</v>
      </c>
      <c r="C363" s="657" t="s">
        <v>629</v>
      </c>
      <c r="D363" s="657" t="s">
        <v>451</v>
      </c>
      <c r="E363" s="657" t="s">
        <v>453</v>
      </c>
      <c r="F363" s="660">
        <v>6</v>
      </c>
      <c r="G363" s="661">
        <f t="shared" si="10"/>
        <v>21.509999999999998</v>
      </c>
      <c r="H363" s="662">
        <v>0.33</v>
      </c>
      <c r="I363" s="663">
        <v>0</v>
      </c>
      <c r="J363" s="677">
        <v>1</v>
      </c>
      <c r="K363" s="665">
        <v>0</v>
      </c>
      <c r="L363" s="666">
        <v>0.75</v>
      </c>
      <c r="M363" s="663">
        <v>0</v>
      </c>
      <c r="N363" s="666">
        <v>1</v>
      </c>
      <c r="O363" s="663">
        <v>0</v>
      </c>
      <c r="P363" s="678">
        <v>8.75</v>
      </c>
      <c r="Q363" s="663">
        <v>0</v>
      </c>
      <c r="R363" s="678">
        <v>1.25</v>
      </c>
      <c r="S363" s="663">
        <v>0</v>
      </c>
      <c r="T363" s="661">
        <f t="shared" si="11"/>
        <v>10</v>
      </c>
      <c r="U363" s="669"/>
      <c r="AA363" s="485"/>
      <c r="AD363" s="486"/>
      <c r="AE363" s="589"/>
      <c r="AF363" s="589"/>
      <c r="AG363" s="595"/>
    </row>
    <row r="364" spans="1:33" x14ac:dyDescent="0.2">
      <c r="A364" s="656" t="s">
        <v>556</v>
      </c>
      <c r="B364" s="657" t="s">
        <v>3</v>
      </c>
      <c r="C364" s="657" t="s">
        <v>629</v>
      </c>
      <c r="D364" s="657" t="s">
        <v>451</v>
      </c>
      <c r="E364" s="657" t="s">
        <v>453</v>
      </c>
      <c r="F364" s="660">
        <v>6</v>
      </c>
      <c r="G364" s="661">
        <f t="shared" si="10"/>
        <v>40.230000000000004</v>
      </c>
      <c r="H364" s="662">
        <v>0.34</v>
      </c>
      <c r="I364" s="663">
        <v>0</v>
      </c>
      <c r="J364" s="677">
        <v>1</v>
      </c>
      <c r="K364" s="665">
        <v>0</v>
      </c>
      <c r="L364" s="666">
        <v>1.5</v>
      </c>
      <c r="M364" s="663">
        <v>0</v>
      </c>
      <c r="N364" s="666">
        <v>4</v>
      </c>
      <c r="O364" s="663">
        <v>0</v>
      </c>
      <c r="P364" s="678">
        <v>8.75</v>
      </c>
      <c r="Q364" s="663">
        <v>0</v>
      </c>
      <c r="R364" s="678">
        <v>1.25</v>
      </c>
      <c r="S364" s="663">
        <v>0</v>
      </c>
      <c r="T364" s="661">
        <f t="shared" si="11"/>
        <v>10</v>
      </c>
      <c r="U364" s="669"/>
      <c r="AA364" s="485"/>
      <c r="AD364" s="486"/>
      <c r="AE364" s="589"/>
      <c r="AF364" s="589"/>
      <c r="AG364" s="595"/>
    </row>
    <row r="365" spans="1:33" x14ac:dyDescent="0.2">
      <c r="A365" s="656" t="s">
        <v>556</v>
      </c>
      <c r="B365" s="657" t="s">
        <v>75</v>
      </c>
      <c r="C365" s="657" t="s">
        <v>629</v>
      </c>
      <c r="D365" s="657" t="s">
        <v>454</v>
      </c>
      <c r="E365" s="657" t="s">
        <v>456</v>
      </c>
      <c r="F365" s="660">
        <v>6</v>
      </c>
      <c r="G365" s="661">
        <f t="shared" si="10"/>
        <v>24.1875</v>
      </c>
      <c r="H365" s="662">
        <v>0.5</v>
      </c>
      <c r="I365" s="663">
        <v>0</v>
      </c>
      <c r="J365" s="677">
        <v>1</v>
      </c>
      <c r="K365" s="665">
        <v>0</v>
      </c>
      <c r="L365" s="666">
        <v>0.75</v>
      </c>
      <c r="M365" s="663">
        <v>0</v>
      </c>
      <c r="N365" s="666">
        <v>1</v>
      </c>
      <c r="O365" s="663">
        <v>0</v>
      </c>
      <c r="P365" s="678">
        <v>8.75</v>
      </c>
      <c r="Q365" s="663">
        <v>0</v>
      </c>
      <c r="R365" s="678">
        <v>1.25</v>
      </c>
      <c r="S365" s="663">
        <v>0</v>
      </c>
      <c r="T365" s="661">
        <f t="shared" si="11"/>
        <v>10</v>
      </c>
      <c r="U365" s="669"/>
      <c r="AA365" s="485"/>
      <c r="AD365" s="486"/>
      <c r="AE365" s="589"/>
      <c r="AF365" s="589"/>
      <c r="AG365" s="595"/>
    </row>
    <row r="366" spans="1:33" x14ac:dyDescent="0.2">
      <c r="A366" s="656" t="s">
        <v>556</v>
      </c>
      <c r="B366" s="657" t="s">
        <v>80</v>
      </c>
      <c r="C366" s="657" t="s">
        <v>629</v>
      </c>
      <c r="D366" s="657" t="s">
        <v>454</v>
      </c>
      <c r="E366" s="657" t="s">
        <v>456</v>
      </c>
      <c r="F366" s="660">
        <v>6</v>
      </c>
      <c r="G366" s="661">
        <f t="shared" si="10"/>
        <v>24.1875</v>
      </c>
      <c r="H366" s="662">
        <v>0.5</v>
      </c>
      <c r="I366" s="663">
        <v>0</v>
      </c>
      <c r="J366" s="677">
        <v>1</v>
      </c>
      <c r="K366" s="665">
        <v>0</v>
      </c>
      <c r="L366" s="666">
        <v>0.75</v>
      </c>
      <c r="M366" s="663">
        <v>0</v>
      </c>
      <c r="N366" s="666">
        <v>1</v>
      </c>
      <c r="O366" s="663">
        <v>0</v>
      </c>
      <c r="P366" s="678">
        <v>8.75</v>
      </c>
      <c r="Q366" s="663">
        <v>0</v>
      </c>
      <c r="R366" s="678">
        <v>1.25</v>
      </c>
      <c r="S366" s="663">
        <v>0</v>
      </c>
      <c r="T366" s="661">
        <f t="shared" si="11"/>
        <v>10</v>
      </c>
      <c r="U366" s="669"/>
      <c r="AA366" s="485"/>
      <c r="AD366" s="486"/>
      <c r="AE366" s="589"/>
      <c r="AF366" s="589"/>
      <c r="AG366" s="595"/>
    </row>
    <row r="367" spans="1:33" x14ac:dyDescent="0.2">
      <c r="A367" s="656" t="s">
        <v>556</v>
      </c>
      <c r="B367" s="657" t="s">
        <v>3</v>
      </c>
      <c r="C367" s="657" t="s">
        <v>629</v>
      </c>
      <c r="D367" s="657" t="s">
        <v>454</v>
      </c>
      <c r="E367" s="657" t="s">
        <v>456</v>
      </c>
      <c r="F367" s="660">
        <v>6</v>
      </c>
      <c r="G367" s="661">
        <f t="shared" si="10"/>
        <v>52.875</v>
      </c>
      <c r="H367" s="662">
        <v>1</v>
      </c>
      <c r="I367" s="663">
        <v>0</v>
      </c>
      <c r="J367" s="677">
        <v>2</v>
      </c>
      <c r="K367" s="665">
        <v>0</v>
      </c>
      <c r="L367" s="666">
        <v>1.5</v>
      </c>
      <c r="M367" s="663">
        <v>0</v>
      </c>
      <c r="N367" s="666">
        <v>4</v>
      </c>
      <c r="O367" s="663">
        <v>0</v>
      </c>
      <c r="P367" s="678">
        <v>8.75</v>
      </c>
      <c r="Q367" s="663">
        <v>0</v>
      </c>
      <c r="R367" s="678">
        <v>1.25</v>
      </c>
      <c r="S367" s="663">
        <v>0</v>
      </c>
      <c r="T367" s="661">
        <f t="shared" si="11"/>
        <v>10</v>
      </c>
      <c r="U367" s="669"/>
      <c r="AA367" s="485"/>
      <c r="AD367" s="486"/>
      <c r="AE367" s="589"/>
      <c r="AF367" s="589"/>
      <c r="AG367" s="595"/>
    </row>
    <row r="368" spans="1:33" x14ac:dyDescent="0.2">
      <c r="A368" s="656" t="s">
        <v>556</v>
      </c>
      <c r="B368" s="657" t="s">
        <v>9</v>
      </c>
      <c r="C368" s="657" t="s">
        <v>629</v>
      </c>
      <c r="D368" s="657" t="s">
        <v>457</v>
      </c>
      <c r="E368" s="657" t="s">
        <v>459</v>
      </c>
      <c r="F368" s="660">
        <v>6</v>
      </c>
      <c r="G368" s="661">
        <f t="shared" si="10"/>
        <v>53.550000000000004</v>
      </c>
      <c r="H368" s="662">
        <v>2.2999999999999998</v>
      </c>
      <c r="I368" s="663">
        <v>0</v>
      </c>
      <c r="J368" s="677">
        <v>5</v>
      </c>
      <c r="K368" s="665">
        <v>0</v>
      </c>
      <c r="L368" s="666">
        <v>0</v>
      </c>
      <c r="M368" s="663">
        <v>0</v>
      </c>
      <c r="N368" s="666">
        <v>0</v>
      </c>
      <c r="O368" s="663">
        <v>0</v>
      </c>
      <c r="P368" s="678">
        <v>7.5</v>
      </c>
      <c r="Q368" s="663">
        <v>0</v>
      </c>
      <c r="R368" s="678">
        <v>2.5</v>
      </c>
      <c r="S368" s="663">
        <v>0</v>
      </c>
      <c r="T368" s="661">
        <f t="shared" si="11"/>
        <v>10</v>
      </c>
      <c r="U368" s="669"/>
      <c r="AA368" s="485"/>
      <c r="AD368" s="486"/>
      <c r="AE368" s="589"/>
      <c r="AF368" s="589"/>
      <c r="AG368" s="595"/>
    </row>
    <row r="369" spans="1:33" x14ac:dyDescent="0.2">
      <c r="A369" s="656" t="s">
        <v>556</v>
      </c>
      <c r="B369" s="657" t="s">
        <v>75</v>
      </c>
      <c r="C369" s="657" t="s">
        <v>629</v>
      </c>
      <c r="D369" s="657" t="s">
        <v>457</v>
      </c>
      <c r="E369" s="657" t="s">
        <v>459</v>
      </c>
      <c r="F369" s="660">
        <v>6</v>
      </c>
      <c r="G369" s="661">
        <f t="shared" si="10"/>
        <v>17.100000000000001</v>
      </c>
      <c r="H369" s="662">
        <v>0.6</v>
      </c>
      <c r="I369" s="663">
        <v>0</v>
      </c>
      <c r="J369" s="677">
        <v>2</v>
      </c>
      <c r="K369" s="665">
        <v>0</v>
      </c>
      <c r="L369" s="666">
        <v>0</v>
      </c>
      <c r="M369" s="663">
        <v>0</v>
      </c>
      <c r="N369" s="666">
        <v>0</v>
      </c>
      <c r="O369" s="663">
        <v>0</v>
      </c>
      <c r="P369" s="678">
        <v>7.5</v>
      </c>
      <c r="Q369" s="663">
        <v>0</v>
      </c>
      <c r="R369" s="678">
        <v>2.5</v>
      </c>
      <c r="S369" s="663">
        <v>0</v>
      </c>
      <c r="T369" s="661">
        <f t="shared" si="11"/>
        <v>10</v>
      </c>
      <c r="U369" s="669"/>
      <c r="AA369" s="485"/>
      <c r="AD369" s="486"/>
      <c r="AE369" s="589"/>
      <c r="AF369" s="589"/>
      <c r="AG369" s="595"/>
    </row>
    <row r="370" spans="1:33" x14ac:dyDescent="0.2">
      <c r="A370" s="656" t="s">
        <v>556</v>
      </c>
      <c r="B370" s="657" t="s">
        <v>80</v>
      </c>
      <c r="C370" s="657" t="s">
        <v>629</v>
      </c>
      <c r="D370" s="657" t="s">
        <v>457</v>
      </c>
      <c r="E370" s="657" t="s">
        <v>459</v>
      </c>
      <c r="F370" s="660">
        <v>6</v>
      </c>
      <c r="G370" s="661">
        <f t="shared" si="10"/>
        <v>17.100000000000001</v>
      </c>
      <c r="H370" s="662">
        <v>0.6</v>
      </c>
      <c r="I370" s="663">
        <v>0</v>
      </c>
      <c r="J370" s="677">
        <v>2</v>
      </c>
      <c r="K370" s="665">
        <v>0</v>
      </c>
      <c r="L370" s="666">
        <v>0</v>
      </c>
      <c r="M370" s="663">
        <v>0</v>
      </c>
      <c r="N370" s="666">
        <v>0</v>
      </c>
      <c r="O370" s="663">
        <v>0</v>
      </c>
      <c r="P370" s="678">
        <v>7.5</v>
      </c>
      <c r="Q370" s="663">
        <v>0</v>
      </c>
      <c r="R370" s="678">
        <v>2.5</v>
      </c>
      <c r="S370" s="663">
        <v>0</v>
      </c>
      <c r="T370" s="661">
        <f t="shared" si="11"/>
        <v>10</v>
      </c>
      <c r="U370" s="669"/>
      <c r="AA370" s="485"/>
      <c r="AD370" s="486"/>
    </row>
    <row r="371" spans="1:33" x14ac:dyDescent="0.2">
      <c r="A371" s="656" t="s">
        <v>556</v>
      </c>
      <c r="B371" s="657" t="s">
        <v>3</v>
      </c>
      <c r="C371" s="657" t="s">
        <v>629</v>
      </c>
      <c r="D371" s="657" t="s">
        <v>457</v>
      </c>
      <c r="E371" s="657" t="s">
        <v>459</v>
      </c>
      <c r="F371" s="660">
        <v>6</v>
      </c>
      <c r="G371" s="661">
        <f t="shared" si="10"/>
        <v>33.75</v>
      </c>
      <c r="H371" s="662">
        <v>1.5</v>
      </c>
      <c r="I371" s="663">
        <v>0</v>
      </c>
      <c r="J371" s="677">
        <v>3</v>
      </c>
      <c r="K371" s="665">
        <v>0</v>
      </c>
      <c r="L371" s="666">
        <v>0</v>
      </c>
      <c r="M371" s="663">
        <v>0</v>
      </c>
      <c r="N371" s="666">
        <v>0</v>
      </c>
      <c r="O371" s="663">
        <v>0</v>
      </c>
      <c r="P371" s="678">
        <v>7.5</v>
      </c>
      <c r="Q371" s="663">
        <v>0</v>
      </c>
      <c r="R371" s="678">
        <v>2.5</v>
      </c>
      <c r="S371" s="663">
        <v>0</v>
      </c>
      <c r="T371" s="661">
        <f t="shared" si="11"/>
        <v>10</v>
      </c>
      <c r="U371" s="669"/>
      <c r="AA371" s="485"/>
      <c r="AD371" s="486"/>
    </row>
    <row r="372" spans="1:33" x14ac:dyDescent="0.2">
      <c r="A372" s="656" t="s">
        <v>556</v>
      </c>
      <c r="B372" s="657" t="s">
        <v>9</v>
      </c>
      <c r="C372" s="657" t="s">
        <v>629</v>
      </c>
      <c r="D372" s="657" t="s">
        <v>460</v>
      </c>
      <c r="E372" s="657" t="s">
        <v>462</v>
      </c>
      <c r="F372" s="660">
        <v>6</v>
      </c>
      <c r="G372" s="661">
        <f t="shared" si="10"/>
        <v>76.5</v>
      </c>
      <c r="H372" s="662">
        <v>1</v>
      </c>
      <c r="I372" s="663">
        <v>0</v>
      </c>
      <c r="J372" s="677">
        <v>2</v>
      </c>
      <c r="K372" s="665">
        <v>0</v>
      </c>
      <c r="L372" s="666">
        <v>2</v>
      </c>
      <c r="M372" s="663">
        <v>0</v>
      </c>
      <c r="N372" s="666">
        <v>6</v>
      </c>
      <c r="O372" s="663">
        <v>0</v>
      </c>
      <c r="P372" s="678">
        <v>7.5</v>
      </c>
      <c r="Q372" s="663">
        <v>0</v>
      </c>
      <c r="R372" s="678">
        <v>2.5</v>
      </c>
      <c r="S372" s="663">
        <v>0</v>
      </c>
      <c r="T372" s="661">
        <f t="shared" si="11"/>
        <v>10</v>
      </c>
      <c r="U372" s="669"/>
      <c r="AA372" s="485"/>
      <c r="AD372" s="486"/>
    </row>
    <row r="373" spans="1:33" x14ac:dyDescent="0.2">
      <c r="A373" s="656" t="s">
        <v>556</v>
      </c>
      <c r="B373" s="657" t="s">
        <v>9</v>
      </c>
      <c r="C373" s="657" t="s">
        <v>623</v>
      </c>
      <c r="D373" s="657" t="s">
        <v>23</v>
      </c>
      <c r="E373" s="657" t="s">
        <v>6</v>
      </c>
      <c r="F373" s="660">
        <v>24</v>
      </c>
      <c r="G373" s="661">
        <f t="shared" si="10"/>
        <v>0.4</v>
      </c>
      <c r="H373" s="662">
        <v>0</v>
      </c>
      <c r="I373" s="663">
        <v>0</v>
      </c>
      <c r="J373" s="677">
        <v>0</v>
      </c>
      <c r="K373" s="665">
        <v>0</v>
      </c>
      <c r="L373" s="666">
        <v>1</v>
      </c>
      <c r="M373" s="663">
        <v>0</v>
      </c>
      <c r="N373" s="666">
        <v>0</v>
      </c>
      <c r="O373" s="663">
        <v>0</v>
      </c>
      <c r="P373" s="678">
        <v>5.5555555555555552E-2</v>
      </c>
      <c r="Q373" s="663">
        <v>0</v>
      </c>
      <c r="R373" s="678">
        <v>0</v>
      </c>
      <c r="S373" s="663">
        <v>0</v>
      </c>
      <c r="T373" s="661">
        <f t="shared" si="11"/>
        <v>5.5555555555555552E-2</v>
      </c>
      <c r="U373" s="667"/>
      <c r="AA373" s="485"/>
      <c r="AD373" s="486"/>
    </row>
    <row r="374" spans="1:33" x14ac:dyDescent="0.2">
      <c r="A374" s="656" t="s">
        <v>556</v>
      </c>
      <c r="B374" s="657" t="s">
        <v>75</v>
      </c>
      <c r="C374" s="657" t="s">
        <v>623</v>
      </c>
      <c r="D374" s="657" t="s">
        <v>207</v>
      </c>
      <c r="E374" s="657" t="s">
        <v>6</v>
      </c>
      <c r="F374" s="660">
        <v>24</v>
      </c>
      <c r="G374" s="661">
        <f t="shared" si="10"/>
        <v>0.4</v>
      </c>
      <c r="H374" s="662">
        <v>0</v>
      </c>
      <c r="I374" s="663">
        <v>0</v>
      </c>
      <c r="J374" s="677">
        <v>0</v>
      </c>
      <c r="K374" s="665">
        <v>0</v>
      </c>
      <c r="L374" s="666">
        <v>1</v>
      </c>
      <c r="M374" s="663">
        <v>0</v>
      </c>
      <c r="N374" s="666">
        <v>0</v>
      </c>
      <c r="O374" s="663">
        <v>0</v>
      </c>
      <c r="P374" s="678">
        <v>5.5555555555555552E-2</v>
      </c>
      <c r="Q374" s="663">
        <v>0</v>
      </c>
      <c r="R374" s="678">
        <v>0</v>
      </c>
      <c r="S374" s="663">
        <v>0</v>
      </c>
      <c r="T374" s="661">
        <f t="shared" si="11"/>
        <v>5.5555555555555552E-2</v>
      </c>
      <c r="U374" s="667"/>
      <c r="AA374" s="485"/>
      <c r="AD374" s="486"/>
    </row>
    <row r="375" spans="1:33" x14ac:dyDescent="0.2">
      <c r="A375" s="656" t="s">
        <v>556</v>
      </c>
      <c r="B375" s="657" t="s">
        <v>80</v>
      </c>
      <c r="C375" s="657" t="s">
        <v>623</v>
      </c>
      <c r="D375" s="657" t="s">
        <v>138</v>
      </c>
      <c r="E375" s="657" t="s">
        <v>6</v>
      </c>
      <c r="F375" s="660">
        <v>24</v>
      </c>
      <c r="G375" s="661">
        <f t="shared" si="10"/>
        <v>0.4</v>
      </c>
      <c r="H375" s="662">
        <v>0</v>
      </c>
      <c r="I375" s="663">
        <v>0</v>
      </c>
      <c r="J375" s="677">
        <v>0</v>
      </c>
      <c r="K375" s="665">
        <v>0</v>
      </c>
      <c r="L375" s="666">
        <v>1</v>
      </c>
      <c r="M375" s="663">
        <v>0</v>
      </c>
      <c r="N375" s="666">
        <v>0</v>
      </c>
      <c r="O375" s="663">
        <v>0</v>
      </c>
      <c r="P375" s="678">
        <v>5.5555555555555552E-2</v>
      </c>
      <c r="Q375" s="663">
        <v>0</v>
      </c>
      <c r="R375" s="678">
        <v>0</v>
      </c>
      <c r="S375" s="663">
        <v>0</v>
      </c>
      <c r="T375" s="661">
        <f t="shared" si="11"/>
        <v>5.5555555555555552E-2</v>
      </c>
      <c r="U375" s="667"/>
      <c r="AA375" s="485"/>
      <c r="AD375" s="486"/>
    </row>
    <row r="376" spans="1:33" x14ac:dyDescent="0.2">
      <c r="A376" s="656" t="s">
        <v>556</v>
      </c>
      <c r="B376" s="657" t="s">
        <v>24</v>
      </c>
      <c r="C376" s="657" t="s">
        <v>630</v>
      </c>
      <c r="D376" s="657" t="s">
        <v>25</v>
      </c>
      <c r="E376" s="657" t="s">
        <v>27</v>
      </c>
      <c r="F376" s="660">
        <v>6</v>
      </c>
      <c r="G376" s="661">
        <f t="shared" si="10"/>
        <v>6.0009000000000006</v>
      </c>
      <c r="H376" s="662">
        <v>0</v>
      </c>
      <c r="I376" s="663">
        <v>0</v>
      </c>
      <c r="J376" s="677">
        <v>0</v>
      </c>
      <c r="K376" s="665">
        <v>0</v>
      </c>
      <c r="L376" s="666">
        <v>1</v>
      </c>
      <c r="M376" s="663">
        <v>0</v>
      </c>
      <c r="N376" s="666">
        <v>1</v>
      </c>
      <c r="O376" s="663">
        <v>0</v>
      </c>
      <c r="P376" s="678">
        <v>1.6671666666666667</v>
      </c>
      <c r="Q376" s="663">
        <v>0</v>
      </c>
      <c r="R376" s="678">
        <v>1.6666666666666667</v>
      </c>
      <c r="S376" s="663">
        <v>0</v>
      </c>
      <c r="T376" s="661">
        <f t="shared" si="11"/>
        <v>3.3338333333333336</v>
      </c>
      <c r="U376" s="667"/>
      <c r="AA376" s="485"/>
      <c r="AD376" s="486"/>
    </row>
    <row r="377" spans="1:33" x14ac:dyDescent="0.2">
      <c r="A377" s="656" t="s">
        <v>556</v>
      </c>
      <c r="B377" s="657" t="s">
        <v>34</v>
      </c>
      <c r="C377" s="657" t="s">
        <v>629</v>
      </c>
      <c r="D377" s="657" t="s">
        <v>463</v>
      </c>
      <c r="E377" s="657" t="s">
        <v>459</v>
      </c>
      <c r="F377" s="660">
        <v>6</v>
      </c>
      <c r="G377" s="661">
        <f t="shared" si="10"/>
        <v>27</v>
      </c>
      <c r="H377" s="662">
        <v>1</v>
      </c>
      <c r="I377" s="663">
        <v>0</v>
      </c>
      <c r="J377" s="677">
        <v>3</v>
      </c>
      <c r="K377" s="665">
        <v>0</v>
      </c>
      <c r="L377" s="666">
        <v>0</v>
      </c>
      <c r="M377" s="663">
        <v>0</v>
      </c>
      <c r="N377" s="666">
        <v>0</v>
      </c>
      <c r="O377" s="663">
        <v>0</v>
      </c>
      <c r="P377" s="678">
        <v>7.5</v>
      </c>
      <c r="Q377" s="663">
        <v>0</v>
      </c>
      <c r="R377" s="678">
        <v>2.5</v>
      </c>
      <c r="S377" s="663">
        <v>0</v>
      </c>
      <c r="T377" s="661">
        <f t="shared" si="11"/>
        <v>10</v>
      </c>
      <c r="U377" s="669"/>
      <c r="AA377" s="485"/>
      <c r="AD377" s="486"/>
    </row>
    <row r="378" spans="1:33" x14ac:dyDescent="0.2">
      <c r="A378" s="656" t="s">
        <v>556</v>
      </c>
      <c r="B378" s="657" t="s">
        <v>34</v>
      </c>
      <c r="C378" s="657" t="s">
        <v>629</v>
      </c>
      <c r="D378" s="657" t="s">
        <v>464</v>
      </c>
      <c r="E378" s="657" t="s">
        <v>450</v>
      </c>
      <c r="F378" s="660">
        <v>7.5</v>
      </c>
      <c r="G378" s="661">
        <f t="shared" si="10"/>
        <v>45</v>
      </c>
      <c r="H378" s="662">
        <v>1</v>
      </c>
      <c r="I378" s="663">
        <v>0</v>
      </c>
      <c r="J378" s="677">
        <v>0</v>
      </c>
      <c r="K378" s="665">
        <v>0</v>
      </c>
      <c r="L378" s="666">
        <v>1</v>
      </c>
      <c r="M378" s="663">
        <v>0</v>
      </c>
      <c r="N378" s="666">
        <v>0</v>
      </c>
      <c r="O378" s="663">
        <v>0</v>
      </c>
      <c r="P378" s="678">
        <v>10</v>
      </c>
      <c r="Q378" s="663">
        <v>0</v>
      </c>
      <c r="R378" s="678">
        <v>0</v>
      </c>
      <c r="S378" s="663">
        <v>0</v>
      </c>
      <c r="T378" s="661">
        <f t="shared" si="11"/>
        <v>10</v>
      </c>
      <c r="U378" s="669"/>
      <c r="AA378" s="485"/>
      <c r="AD378" s="486"/>
    </row>
    <row r="379" spans="1:33" x14ac:dyDescent="0.2">
      <c r="A379" s="656" t="s">
        <v>556</v>
      </c>
      <c r="B379" s="657" t="s">
        <v>34</v>
      </c>
      <c r="C379" s="657" t="s">
        <v>629</v>
      </c>
      <c r="D379" s="657" t="s">
        <v>464</v>
      </c>
      <c r="E379" s="657" t="s">
        <v>554</v>
      </c>
      <c r="F379" s="660">
        <v>7.5</v>
      </c>
      <c r="G379" s="661">
        <f t="shared" si="10"/>
        <v>2.25</v>
      </c>
      <c r="H379" s="662">
        <v>0</v>
      </c>
      <c r="I379" s="663">
        <v>0</v>
      </c>
      <c r="J379" s="677">
        <v>1</v>
      </c>
      <c r="K379" s="665">
        <v>0</v>
      </c>
      <c r="L379" s="666">
        <v>0</v>
      </c>
      <c r="M379" s="663">
        <v>0</v>
      </c>
      <c r="N379" s="666">
        <v>0</v>
      </c>
      <c r="O379" s="663">
        <v>0</v>
      </c>
      <c r="P379" s="678">
        <v>0</v>
      </c>
      <c r="Q379" s="663">
        <v>0</v>
      </c>
      <c r="R379" s="678">
        <v>1</v>
      </c>
      <c r="S379" s="663">
        <v>0</v>
      </c>
      <c r="T379" s="661">
        <f t="shared" si="11"/>
        <v>1</v>
      </c>
      <c r="U379" s="669"/>
      <c r="AA379" s="485"/>
      <c r="AD379" s="486"/>
    </row>
    <row r="380" spans="1:33" x14ac:dyDescent="0.2">
      <c r="A380" s="656" t="s">
        <v>556</v>
      </c>
      <c r="B380" s="657" t="s">
        <v>34</v>
      </c>
      <c r="C380" s="657" t="s">
        <v>629</v>
      </c>
      <c r="D380" s="657" t="s">
        <v>465</v>
      </c>
      <c r="E380" s="657" t="s">
        <v>467</v>
      </c>
      <c r="F380" s="660">
        <v>7.5</v>
      </c>
      <c r="G380" s="661">
        <f t="shared" si="10"/>
        <v>54</v>
      </c>
      <c r="H380" s="662">
        <v>1</v>
      </c>
      <c r="I380" s="663">
        <v>0</v>
      </c>
      <c r="J380" s="677">
        <v>1</v>
      </c>
      <c r="K380" s="665">
        <v>0</v>
      </c>
      <c r="L380" s="666">
        <v>1</v>
      </c>
      <c r="M380" s="663">
        <v>0</v>
      </c>
      <c r="N380" s="666">
        <v>3</v>
      </c>
      <c r="O380" s="663">
        <v>0</v>
      </c>
      <c r="P380" s="678">
        <v>8</v>
      </c>
      <c r="Q380" s="663">
        <v>0</v>
      </c>
      <c r="R380" s="678">
        <v>2</v>
      </c>
      <c r="S380" s="663">
        <v>0</v>
      </c>
      <c r="T380" s="661">
        <f t="shared" si="11"/>
        <v>10</v>
      </c>
      <c r="U380" s="669"/>
      <c r="AA380" s="485"/>
      <c r="AD380" s="486"/>
    </row>
    <row r="381" spans="1:33" x14ac:dyDescent="0.2">
      <c r="A381" s="656" t="s">
        <v>556</v>
      </c>
      <c r="B381" s="657" t="s">
        <v>34</v>
      </c>
      <c r="C381" s="657" t="s">
        <v>629</v>
      </c>
      <c r="D381" s="657" t="s">
        <v>468</v>
      </c>
      <c r="E381" s="657" t="s">
        <v>470</v>
      </c>
      <c r="F381" s="660">
        <v>7.5</v>
      </c>
      <c r="G381" s="661">
        <f t="shared" si="10"/>
        <v>54</v>
      </c>
      <c r="H381" s="662">
        <v>1</v>
      </c>
      <c r="I381" s="663">
        <v>0</v>
      </c>
      <c r="J381" s="677">
        <v>1</v>
      </c>
      <c r="K381" s="665">
        <v>0</v>
      </c>
      <c r="L381" s="666">
        <v>1</v>
      </c>
      <c r="M381" s="663">
        <v>0</v>
      </c>
      <c r="N381" s="666">
        <v>3</v>
      </c>
      <c r="O381" s="663">
        <v>0</v>
      </c>
      <c r="P381" s="678">
        <v>8</v>
      </c>
      <c r="Q381" s="663">
        <v>0</v>
      </c>
      <c r="R381" s="678">
        <v>2</v>
      </c>
      <c r="S381" s="663">
        <v>0</v>
      </c>
      <c r="T381" s="661">
        <f t="shared" si="11"/>
        <v>10</v>
      </c>
      <c r="U381" s="669"/>
      <c r="AA381" s="485"/>
      <c r="AD381" s="486"/>
    </row>
    <row r="382" spans="1:33" x14ac:dyDescent="0.2">
      <c r="A382" s="656" t="s">
        <v>556</v>
      </c>
      <c r="B382" s="657" t="s">
        <v>70</v>
      </c>
      <c r="C382" s="657" t="s">
        <v>629</v>
      </c>
      <c r="D382" s="657" t="s">
        <v>471</v>
      </c>
      <c r="E382" s="657" t="s">
        <v>472</v>
      </c>
      <c r="F382" s="660">
        <v>5</v>
      </c>
      <c r="G382" s="661">
        <f t="shared" si="10"/>
        <v>20.25</v>
      </c>
      <c r="H382" s="662">
        <v>1</v>
      </c>
      <c r="I382" s="663">
        <v>0</v>
      </c>
      <c r="J382" s="677">
        <v>2</v>
      </c>
      <c r="K382" s="665">
        <v>0</v>
      </c>
      <c r="L382" s="666">
        <v>0</v>
      </c>
      <c r="M382" s="663">
        <v>0</v>
      </c>
      <c r="N382" s="666">
        <v>0</v>
      </c>
      <c r="O382" s="663">
        <v>0</v>
      </c>
      <c r="P382" s="678">
        <v>4.5</v>
      </c>
      <c r="Q382" s="663">
        <v>0</v>
      </c>
      <c r="R382" s="678">
        <v>4.5</v>
      </c>
      <c r="S382" s="663">
        <v>0</v>
      </c>
      <c r="T382" s="661">
        <f t="shared" si="11"/>
        <v>9</v>
      </c>
      <c r="U382" s="669"/>
      <c r="AA382" s="485"/>
      <c r="AD382" s="486"/>
    </row>
    <row r="383" spans="1:33" x14ac:dyDescent="0.2">
      <c r="A383" s="656" t="s">
        <v>556</v>
      </c>
      <c r="B383" s="657" t="s">
        <v>9</v>
      </c>
      <c r="C383" s="657" t="s">
        <v>630</v>
      </c>
      <c r="D383" s="657" t="s">
        <v>29</v>
      </c>
      <c r="E383" s="657" t="s">
        <v>31</v>
      </c>
      <c r="F383" s="660">
        <v>12</v>
      </c>
      <c r="G383" s="661">
        <f t="shared" si="10"/>
        <v>0.06</v>
      </c>
      <c r="H383" s="662">
        <v>0</v>
      </c>
      <c r="I383" s="663">
        <v>0</v>
      </c>
      <c r="J383" s="677">
        <v>0</v>
      </c>
      <c r="K383" s="665">
        <v>0</v>
      </c>
      <c r="L383" s="666">
        <v>1</v>
      </c>
      <c r="M383" s="663">
        <v>0</v>
      </c>
      <c r="N383" s="666">
        <v>0</v>
      </c>
      <c r="O383" s="663">
        <v>0</v>
      </c>
      <c r="P383" s="678">
        <v>1.6666666666666666E-2</v>
      </c>
      <c r="Q383" s="663">
        <v>0</v>
      </c>
      <c r="R383" s="678">
        <v>0</v>
      </c>
      <c r="S383" s="663">
        <v>0</v>
      </c>
      <c r="T383" s="661">
        <f t="shared" si="11"/>
        <v>1.6666666666666666E-2</v>
      </c>
      <c r="U383" s="669"/>
      <c r="AA383" s="485"/>
      <c r="AD383" s="486"/>
    </row>
    <row r="384" spans="1:33" x14ac:dyDescent="0.2">
      <c r="A384" s="656" t="s">
        <v>556</v>
      </c>
      <c r="B384" s="657" t="s">
        <v>3</v>
      </c>
      <c r="C384" s="657" t="s">
        <v>630</v>
      </c>
      <c r="D384" s="657" t="s">
        <v>29</v>
      </c>
      <c r="E384" s="657" t="s">
        <v>31</v>
      </c>
      <c r="F384" s="660">
        <v>12</v>
      </c>
      <c r="G384" s="661">
        <f t="shared" si="10"/>
        <v>0.06</v>
      </c>
      <c r="H384" s="662">
        <v>0</v>
      </c>
      <c r="I384" s="663">
        <v>0</v>
      </c>
      <c r="J384" s="677">
        <v>0</v>
      </c>
      <c r="K384" s="665">
        <v>0</v>
      </c>
      <c r="L384" s="666">
        <v>1</v>
      </c>
      <c r="M384" s="663">
        <v>0</v>
      </c>
      <c r="N384" s="666">
        <v>0</v>
      </c>
      <c r="O384" s="663">
        <v>0</v>
      </c>
      <c r="P384" s="678">
        <v>1.6666666666666666E-2</v>
      </c>
      <c r="Q384" s="663">
        <v>0</v>
      </c>
      <c r="R384" s="678">
        <v>0</v>
      </c>
      <c r="S384" s="663">
        <v>0</v>
      </c>
      <c r="T384" s="661">
        <f t="shared" si="11"/>
        <v>1.6666666666666666E-2</v>
      </c>
      <c r="U384" s="669"/>
      <c r="AA384" s="485"/>
      <c r="AD384" s="486"/>
    </row>
    <row r="385" spans="1:30" x14ac:dyDescent="0.2">
      <c r="A385" s="656" t="s">
        <v>586</v>
      </c>
      <c r="B385" s="657" t="s">
        <v>9</v>
      </c>
      <c r="C385" s="657" t="s">
        <v>630</v>
      </c>
      <c r="D385" s="657" t="s">
        <v>418</v>
      </c>
      <c r="E385" s="657" t="s">
        <v>420</v>
      </c>
      <c r="F385" s="660">
        <v>6</v>
      </c>
      <c r="G385" s="661">
        <f t="shared" si="10"/>
        <v>9</v>
      </c>
      <c r="H385" s="662">
        <v>0.4</v>
      </c>
      <c r="I385" s="663">
        <v>0</v>
      </c>
      <c r="J385" s="677">
        <v>0.8</v>
      </c>
      <c r="K385" s="665">
        <v>0</v>
      </c>
      <c r="L385" s="666">
        <v>0</v>
      </c>
      <c r="M385" s="663">
        <v>0</v>
      </c>
      <c r="N385" s="666">
        <v>0</v>
      </c>
      <c r="O385" s="663">
        <v>0</v>
      </c>
      <c r="P385" s="678">
        <v>7.5</v>
      </c>
      <c r="Q385" s="663">
        <v>0</v>
      </c>
      <c r="R385" s="678">
        <v>2.5</v>
      </c>
      <c r="S385" s="663">
        <v>0</v>
      </c>
      <c r="T385" s="661">
        <f t="shared" si="11"/>
        <v>10</v>
      </c>
      <c r="U385" s="669"/>
      <c r="AA385" s="485"/>
      <c r="AD385" s="486"/>
    </row>
    <row r="386" spans="1:30" x14ac:dyDescent="0.2">
      <c r="A386" s="656" t="s">
        <v>586</v>
      </c>
      <c r="B386" s="657" t="s">
        <v>75</v>
      </c>
      <c r="C386" s="657" t="s">
        <v>630</v>
      </c>
      <c r="D386" s="657" t="s">
        <v>418</v>
      </c>
      <c r="E386" s="657" t="s">
        <v>420</v>
      </c>
      <c r="F386" s="660">
        <v>6</v>
      </c>
      <c r="G386" s="661">
        <f t="shared" si="10"/>
        <v>9</v>
      </c>
      <c r="H386" s="662">
        <v>0.4</v>
      </c>
      <c r="I386" s="663">
        <v>0</v>
      </c>
      <c r="J386" s="677">
        <v>0.8</v>
      </c>
      <c r="K386" s="665">
        <v>0</v>
      </c>
      <c r="L386" s="666">
        <v>0</v>
      </c>
      <c r="M386" s="663">
        <v>0</v>
      </c>
      <c r="N386" s="666">
        <v>0</v>
      </c>
      <c r="O386" s="663">
        <v>0</v>
      </c>
      <c r="P386" s="678">
        <v>7.5</v>
      </c>
      <c r="Q386" s="663">
        <v>0</v>
      </c>
      <c r="R386" s="678">
        <v>2.5</v>
      </c>
      <c r="S386" s="663">
        <v>0</v>
      </c>
      <c r="T386" s="661">
        <f t="shared" si="11"/>
        <v>10</v>
      </c>
      <c r="U386" s="669"/>
      <c r="AA386" s="485"/>
      <c r="AD386" s="486"/>
    </row>
    <row r="387" spans="1:30" x14ac:dyDescent="0.2">
      <c r="A387" s="656" t="s">
        <v>586</v>
      </c>
      <c r="B387" s="657" t="s">
        <v>34</v>
      </c>
      <c r="C387" s="657" t="s">
        <v>630</v>
      </c>
      <c r="D387" s="657" t="s">
        <v>418</v>
      </c>
      <c r="E387" s="657" t="s">
        <v>420</v>
      </c>
      <c r="F387" s="660">
        <v>6</v>
      </c>
      <c r="G387" s="661">
        <f t="shared" si="10"/>
        <v>9</v>
      </c>
      <c r="H387" s="662">
        <v>0.4</v>
      </c>
      <c r="I387" s="663">
        <v>0</v>
      </c>
      <c r="J387" s="677">
        <v>0.8</v>
      </c>
      <c r="K387" s="665">
        <v>0</v>
      </c>
      <c r="L387" s="666">
        <v>0</v>
      </c>
      <c r="M387" s="663">
        <v>0</v>
      </c>
      <c r="N387" s="666">
        <v>0</v>
      </c>
      <c r="O387" s="663">
        <v>0</v>
      </c>
      <c r="P387" s="678">
        <v>7.5</v>
      </c>
      <c r="Q387" s="663">
        <v>0</v>
      </c>
      <c r="R387" s="678">
        <v>2.5</v>
      </c>
      <c r="S387" s="663">
        <v>0</v>
      </c>
      <c r="T387" s="661">
        <f t="shared" si="11"/>
        <v>10</v>
      </c>
      <c r="U387" s="669"/>
      <c r="AA387" s="485"/>
      <c r="AD387" s="486"/>
    </row>
    <row r="388" spans="1:30" x14ac:dyDescent="0.2">
      <c r="A388" s="656" t="s">
        <v>586</v>
      </c>
      <c r="B388" s="657" t="s">
        <v>80</v>
      </c>
      <c r="C388" s="657" t="s">
        <v>630</v>
      </c>
      <c r="D388" s="657" t="s">
        <v>418</v>
      </c>
      <c r="E388" s="657" t="s">
        <v>420</v>
      </c>
      <c r="F388" s="660">
        <v>6</v>
      </c>
      <c r="G388" s="661">
        <f t="shared" si="10"/>
        <v>9</v>
      </c>
      <c r="H388" s="662">
        <v>0.4</v>
      </c>
      <c r="I388" s="663">
        <v>0</v>
      </c>
      <c r="J388" s="677">
        <v>0.8</v>
      </c>
      <c r="K388" s="665">
        <v>0</v>
      </c>
      <c r="L388" s="666">
        <v>0</v>
      </c>
      <c r="M388" s="663">
        <v>0</v>
      </c>
      <c r="N388" s="666">
        <v>0</v>
      </c>
      <c r="O388" s="663">
        <v>0</v>
      </c>
      <c r="P388" s="678">
        <v>7.5</v>
      </c>
      <c r="Q388" s="663">
        <v>0</v>
      </c>
      <c r="R388" s="678">
        <v>2.5</v>
      </c>
      <c r="S388" s="663">
        <v>0</v>
      </c>
      <c r="T388" s="661">
        <f t="shared" si="11"/>
        <v>10</v>
      </c>
      <c r="U388" s="669"/>
      <c r="AA388" s="485"/>
      <c r="AD388" s="486"/>
    </row>
    <row r="389" spans="1:30" x14ac:dyDescent="0.2">
      <c r="A389" s="656" t="s">
        <v>586</v>
      </c>
      <c r="B389" s="657" t="s">
        <v>3</v>
      </c>
      <c r="C389" s="657" t="s">
        <v>630</v>
      </c>
      <c r="D389" s="657" t="s">
        <v>418</v>
      </c>
      <c r="E389" s="657" t="s">
        <v>420</v>
      </c>
      <c r="F389" s="660">
        <v>6</v>
      </c>
      <c r="G389" s="661">
        <f t="shared" si="10"/>
        <v>9</v>
      </c>
      <c r="H389" s="662">
        <v>0.4</v>
      </c>
      <c r="I389" s="663">
        <v>0</v>
      </c>
      <c r="J389" s="677">
        <v>0.8</v>
      </c>
      <c r="K389" s="665">
        <v>0</v>
      </c>
      <c r="L389" s="666">
        <v>0</v>
      </c>
      <c r="M389" s="663">
        <v>0</v>
      </c>
      <c r="N389" s="666">
        <v>0</v>
      </c>
      <c r="O389" s="663">
        <v>0</v>
      </c>
      <c r="P389" s="678">
        <v>7.5</v>
      </c>
      <c r="Q389" s="663">
        <v>0</v>
      </c>
      <c r="R389" s="678">
        <v>2.5</v>
      </c>
      <c r="S389" s="663">
        <v>0</v>
      </c>
      <c r="T389" s="661">
        <f t="shared" si="11"/>
        <v>10</v>
      </c>
      <c r="U389" s="669"/>
      <c r="AA389" s="485"/>
      <c r="AD389" s="486"/>
    </row>
    <row r="390" spans="1:30" x14ac:dyDescent="0.2">
      <c r="A390" s="656" t="s">
        <v>586</v>
      </c>
      <c r="B390" s="657" t="s">
        <v>9</v>
      </c>
      <c r="C390" s="657" t="s">
        <v>630</v>
      </c>
      <c r="D390" s="657" t="s">
        <v>421</v>
      </c>
      <c r="E390" s="657" t="s">
        <v>423</v>
      </c>
      <c r="F390" s="660">
        <v>6</v>
      </c>
      <c r="G390" s="661">
        <f t="shared" si="10"/>
        <v>7.1999999999999993</v>
      </c>
      <c r="H390" s="662">
        <v>0</v>
      </c>
      <c r="I390" s="663">
        <v>0</v>
      </c>
      <c r="J390" s="677">
        <v>0.4</v>
      </c>
      <c r="K390" s="665">
        <v>0</v>
      </c>
      <c r="L390" s="666">
        <v>0</v>
      </c>
      <c r="M390" s="663">
        <v>0</v>
      </c>
      <c r="N390" s="666">
        <v>0</v>
      </c>
      <c r="O390" s="663">
        <v>0</v>
      </c>
      <c r="P390" s="678">
        <v>0</v>
      </c>
      <c r="Q390" s="663">
        <v>0</v>
      </c>
      <c r="R390" s="678">
        <v>10</v>
      </c>
      <c r="S390" s="663">
        <v>0</v>
      </c>
      <c r="T390" s="661">
        <f t="shared" si="11"/>
        <v>10</v>
      </c>
      <c r="U390" s="669"/>
      <c r="AA390" s="485"/>
      <c r="AD390" s="486"/>
    </row>
    <row r="391" spans="1:30" x14ac:dyDescent="0.2">
      <c r="A391" s="656" t="s">
        <v>586</v>
      </c>
      <c r="B391" s="657" t="s">
        <v>75</v>
      </c>
      <c r="C391" s="657" t="s">
        <v>630</v>
      </c>
      <c r="D391" s="657" t="s">
        <v>421</v>
      </c>
      <c r="E391" s="657" t="s">
        <v>423</v>
      </c>
      <c r="F391" s="660">
        <v>6</v>
      </c>
      <c r="G391" s="661">
        <f t="shared" si="10"/>
        <v>7.1999999999999993</v>
      </c>
      <c r="H391" s="662">
        <v>0</v>
      </c>
      <c r="I391" s="663">
        <v>0</v>
      </c>
      <c r="J391" s="677">
        <v>0.4</v>
      </c>
      <c r="K391" s="665">
        <v>0</v>
      </c>
      <c r="L391" s="666">
        <v>0</v>
      </c>
      <c r="M391" s="663">
        <v>0</v>
      </c>
      <c r="N391" s="666">
        <v>0</v>
      </c>
      <c r="O391" s="663">
        <v>0</v>
      </c>
      <c r="P391" s="678">
        <v>0</v>
      </c>
      <c r="Q391" s="663">
        <v>0</v>
      </c>
      <c r="R391" s="678">
        <v>10</v>
      </c>
      <c r="S391" s="663">
        <v>0</v>
      </c>
      <c r="T391" s="661">
        <f t="shared" si="11"/>
        <v>10</v>
      </c>
      <c r="U391" s="669"/>
      <c r="AA391" s="485"/>
      <c r="AD391" s="486"/>
    </row>
    <row r="392" spans="1:30" x14ac:dyDescent="0.2">
      <c r="A392" s="656" t="s">
        <v>586</v>
      </c>
      <c r="B392" s="657" t="s">
        <v>34</v>
      </c>
      <c r="C392" s="657" t="s">
        <v>630</v>
      </c>
      <c r="D392" s="657" t="s">
        <v>421</v>
      </c>
      <c r="E392" s="657" t="s">
        <v>423</v>
      </c>
      <c r="F392" s="660">
        <v>6</v>
      </c>
      <c r="G392" s="661">
        <f t="shared" si="10"/>
        <v>7.1999999999999993</v>
      </c>
      <c r="H392" s="662">
        <v>0</v>
      </c>
      <c r="I392" s="663">
        <v>0</v>
      </c>
      <c r="J392" s="677">
        <v>0.4</v>
      </c>
      <c r="K392" s="665">
        <v>0</v>
      </c>
      <c r="L392" s="666">
        <v>0</v>
      </c>
      <c r="M392" s="663">
        <v>0</v>
      </c>
      <c r="N392" s="666">
        <v>0</v>
      </c>
      <c r="O392" s="663">
        <v>0</v>
      </c>
      <c r="P392" s="678">
        <v>0</v>
      </c>
      <c r="Q392" s="663">
        <v>0</v>
      </c>
      <c r="R392" s="678">
        <v>10</v>
      </c>
      <c r="S392" s="663">
        <v>0</v>
      </c>
      <c r="T392" s="661">
        <f t="shared" si="11"/>
        <v>10</v>
      </c>
      <c r="U392" s="669"/>
      <c r="AA392" s="485"/>
      <c r="AD392" s="486"/>
    </row>
    <row r="393" spans="1:30" x14ac:dyDescent="0.2">
      <c r="A393" s="656" t="s">
        <v>586</v>
      </c>
      <c r="B393" s="657" t="s">
        <v>80</v>
      </c>
      <c r="C393" s="657" t="s">
        <v>630</v>
      </c>
      <c r="D393" s="657" t="s">
        <v>421</v>
      </c>
      <c r="E393" s="657" t="s">
        <v>423</v>
      </c>
      <c r="F393" s="660">
        <v>6</v>
      </c>
      <c r="G393" s="661">
        <f t="shared" si="10"/>
        <v>7.1999999999999993</v>
      </c>
      <c r="H393" s="662">
        <v>0</v>
      </c>
      <c r="I393" s="663">
        <v>0</v>
      </c>
      <c r="J393" s="677">
        <v>0.4</v>
      </c>
      <c r="K393" s="665">
        <v>0</v>
      </c>
      <c r="L393" s="666">
        <v>0</v>
      </c>
      <c r="M393" s="663">
        <v>0</v>
      </c>
      <c r="N393" s="666">
        <v>0</v>
      </c>
      <c r="O393" s="663">
        <v>0</v>
      </c>
      <c r="P393" s="678">
        <v>0</v>
      </c>
      <c r="Q393" s="663">
        <v>0</v>
      </c>
      <c r="R393" s="678">
        <v>10</v>
      </c>
      <c r="S393" s="663">
        <v>0</v>
      </c>
      <c r="T393" s="661">
        <f t="shared" si="11"/>
        <v>10</v>
      </c>
      <c r="U393" s="669"/>
      <c r="AA393" s="485"/>
      <c r="AD393" s="486"/>
    </row>
    <row r="394" spans="1:30" x14ac:dyDescent="0.2">
      <c r="A394" s="656" t="s">
        <v>586</v>
      </c>
      <c r="B394" s="657" t="s">
        <v>3</v>
      </c>
      <c r="C394" s="657" t="s">
        <v>630</v>
      </c>
      <c r="D394" s="657" t="s">
        <v>421</v>
      </c>
      <c r="E394" s="657" t="s">
        <v>423</v>
      </c>
      <c r="F394" s="660">
        <v>6</v>
      </c>
      <c r="G394" s="661">
        <f t="shared" si="10"/>
        <v>7.1999999999999993</v>
      </c>
      <c r="H394" s="662">
        <v>0</v>
      </c>
      <c r="I394" s="663">
        <v>0</v>
      </c>
      <c r="J394" s="680">
        <v>0.4</v>
      </c>
      <c r="K394" s="665">
        <v>0</v>
      </c>
      <c r="L394" s="666">
        <v>0</v>
      </c>
      <c r="M394" s="663">
        <v>0</v>
      </c>
      <c r="N394" s="666">
        <v>0</v>
      </c>
      <c r="O394" s="663">
        <v>0</v>
      </c>
      <c r="P394" s="678">
        <v>0</v>
      </c>
      <c r="Q394" s="663">
        <v>0</v>
      </c>
      <c r="R394" s="678">
        <v>10</v>
      </c>
      <c r="S394" s="663">
        <v>0</v>
      </c>
      <c r="T394" s="661">
        <f t="shared" si="11"/>
        <v>10</v>
      </c>
      <c r="U394" s="669"/>
      <c r="AA394" s="485"/>
      <c r="AD394" s="486"/>
    </row>
    <row r="395" spans="1:30" x14ac:dyDescent="0.2">
      <c r="A395" s="656" t="s">
        <v>586</v>
      </c>
      <c r="B395" s="657" t="s">
        <v>9</v>
      </c>
      <c r="C395" s="657" t="s">
        <v>630</v>
      </c>
      <c r="D395" s="657" t="s">
        <v>424</v>
      </c>
      <c r="E395" s="657" t="s">
        <v>426</v>
      </c>
      <c r="F395" s="660">
        <v>6</v>
      </c>
      <c r="G395" s="661">
        <f t="shared" si="10"/>
        <v>9</v>
      </c>
      <c r="H395" s="662">
        <v>0</v>
      </c>
      <c r="I395" s="663">
        <v>0</v>
      </c>
      <c r="J395" s="680">
        <v>0</v>
      </c>
      <c r="K395" s="665">
        <v>0</v>
      </c>
      <c r="L395" s="666">
        <v>0.4</v>
      </c>
      <c r="M395" s="663">
        <v>0</v>
      </c>
      <c r="N395" s="666">
        <v>0.8</v>
      </c>
      <c r="O395" s="663">
        <v>0</v>
      </c>
      <c r="P395" s="678">
        <v>7.5</v>
      </c>
      <c r="Q395" s="663">
        <v>0</v>
      </c>
      <c r="R395" s="678">
        <v>2.5</v>
      </c>
      <c r="S395" s="663">
        <v>0</v>
      </c>
      <c r="T395" s="661">
        <f t="shared" si="11"/>
        <v>10</v>
      </c>
      <c r="U395" s="669"/>
      <c r="AA395" s="485"/>
      <c r="AD395" s="486"/>
    </row>
    <row r="396" spans="1:30" x14ac:dyDescent="0.2">
      <c r="A396" s="656" t="s">
        <v>586</v>
      </c>
      <c r="B396" s="657" t="s">
        <v>75</v>
      </c>
      <c r="C396" s="657" t="s">
        <v>630</v>
      </c>
      <c r="D396" s="657" t="s">
        <v>424</v>
      </c>
      <c r="E396" s="657" t="s">
        <v>426</v>
      </c>
      <c r="F396" s="660">
        <v>6</v>
      </c>
      <c r="G396" s="661">
        <f t="shared" si="10"/>
        <v>9</v>
      </c>
      <c r="H396" s="662">
        <v>0</v>
      </c>
      <c r="I396" s="663">
        <v>0</v>
      </c>
      <c r="J396" s="680">
        <v>0</v>
      </c>
      <c r="K396" s="665">
        <v>0</v>
      </c>
      <c r="L396" s="666">
        <v>0.4</v>
      </c>
      <c r="M396" s="663">
        <v>0</v>
      </c>
      <c r="N396" s="666">
        <v>0.8</v>
      </c>
      <c r="O396" s="663">
        <v>0</v>
      </c>
      <c r="P396" s="678">
        <v>7.5</v>
      </c>
      <c r="Q396" s="663">
        <v>0</v>
      </c>
      <c r="R396" s="678">
        <v>2.5</v>
      </c>
      <c r="S396" s="663">
        <v>0</v>
      </c>
      <c r="T396" s="661">
        <f t="shared" si="11"/>
        <v>10</v>
      </c>
      <c r="U396" s="669"/>
      <c r="AA396" s="485"/>
      <c r="AD396" s="486"/>
    </row>
    <row r="397" spans="1:30" x14ac:dyDescent="0.2">
      <c r="A397" s="656" t="s">
        <v>586</v>
      </c>
      <c r="B397" s="657" t="s">
        <v>34</v>
      </c>
      <c r="C397" s="657" t="s">
        <v>630</v>
      </c>
      <c r="D397" s="657" t="s">
        <v>424</v>
      </c>
      <c r="E397" s="657" t="s">
        <v>426</v>
      </c>
      <c r="F397" s="660">
        <v>6</v>
      </c>
      <c r="G397" s="661">
        <f t="shared" si="10"/>
        <v>9</v>
      </c>
      <c r="H397" s="662">
        <v>0</v>
      </c>
      <c r="I397" s="663">
        <v>0</v>
      </c>
      <c r="J397" s="680">
        <v>0</v>
      </c>
      <c r="K397" s="665">
        <v>0</v>
      </c>
      <c r="L397" s="666">
        <v>0.4</v>
      </c>
      <c r="M397" s="663">
        <v>0</v>
      </c>
      <c r="N397" s="666">
        <v>0.8</v>
      </c>
      <c r="O397" s="663">
        <v>0</v>
      </c>
      <c r="P397" s="678">
        <v>7.5</v>
      </c>
      <c r="Q397" s="663">
        <v>0</v>
      </c>
      <c r="R397" s="678">
        <v>2.5</v>
      </c>
      <c r="S397" s="663">
        <v>0</v>
      </c>
      <c r="T397" s="661">
        <f t="shared" si="11"/>
        <v>10</v>
      </c>
      <c r="U397" s="669"/>
      <c r="AA397" s="485"/>
      <c r="AD397" s="486"/>
    </row>
    <row r="398" spans="1:30" x14ac:dyDescent="0.2">
      <c r="A398" s="656" t="s">
        <v>586</v>
      </c>
      <c r="B398" s="657" t="s">
        <v>80</v>
      </c>
      <c r="C398" s="657" t="s">
        <v>630</v>
      </c>
      <c r="D398" s="657" t="s">
        <v>424</v>
      </c>
      <c r="E398" s="657" t="s">
        <v>426</v>
      </c>
      <c r="F398" s="660">
        <v>6</v>
      </c>
      <c r="G398" s="661">
        <f t="shared" si="10"/>
        <v>9</v>
      </c>
      <c r="H398" s="662">
        <v>0</v>
      </c>
      <c r="I398" s="663">
        <v>0</v>
      </c>
      <c r="J398" s="680">
        <v>0</v>
      </c>
      <c r="K398" s="665">
        <v>0</v>
      </c>
      <c r="L398" s="666">
        <v>0.4</v>
      </c>
      <c r="M398" s="663">
        <v>0</v>
      </c>
      <c r="N398" s="666">
        <v>0.8</v>
      </c>
      <c r="O398" s="663">
        <v>0</v>
      </c>
      <c r="P398" s="678">
        <v>7.5</v>
      </c>
      <c r="Q398" s="663">
        <v>0</v>
      </c>
      <c r="R398" s="678">
        <v>2.5</v>
      </c>
      <c r="S398" s="663">
        <v>0</v>
      </c>
      <c r="T398" s="661">
        <f t="shared" si="11"/>
        <v>10</v>
      </c>
      <c r="U398" s="669"/>
      <c r="AA398" s="485"/>
      <c r="AD398" s="486"/>
    </row>
    <row r="399" spans="1:30" x14ac:dyDescent="0.2">
      <c r="A399" s="656" t="s">
        <v>586</v>
      </c>
      <c r="B399" s="657" t="s">
        <v>3</v>
      </c>
      <c r="C399" s="657" t="s">
        <v>630</v>
      </c>
      <c r="D399" s="657" t="s">
        <v>424</v>
      </c>
      <c r="E399" s="657" t="s">
        <v>426</v>
      </c>
      <c r="F399" s="660">
        <v>6</v>
      </c>
      <c r="G399" s="661">
        <f t="shared" si="10"/>
        <v>9</v>
      </c>
      <c r="H399" s="662">
        <v>0</v>
      </c>
      <c r="I399" s="663">
        <v>0</v>
      </c>
      <c r="J399" s="680">
        <v>0</v>
      </c>
      <c r="K399" s="665">
        <v>0</v>
      </c>
      <c r="L399" s="666">
        <v>0.4</v>
      </c>
      <c r="M399" s="663">
        <v>0</v>
      </c>
      <c r="N399" s="666">
        <v>0.8</v>
      </c>
      <c r="O399" s="663">
        <v>0</v>
      </c>
      <c r="P399" s="678">
        <v>7.5</v>
      </c>
      <c r="Q399" s="663">
        <v>0</v>
      </c>
      <c r="R399" s="678">
        <v>2.5</v>
      </c>
      <c r="S399" s="663">
        <v>0</v>
      </c>
      <c r="T399" s="661">
        <f t="shared" ref="T399:T401" si="12">SUM(P399:S399)</f>
        <v>10</v>
      </c>
      <c r="U399" s="669"/>
      <c r="AA399" s="485"/>
      <c r="AD399" s="555"/>
    </row>
    <row r="400" spans="1:30" x14ac:dyDescent="0.2">
      <c r="A400" s="656" t="s">
        <v>586</v>
      </c>
      <c r="B400" s="657" t="s">
        <v>3</v>
      </c>
      <c r="C400" s="657" t="s">
        <v>630</v>
      </c>
      <c r="D400" s="657" t="s">
        <v>427</v>
      </c>
      <c r="E400" s="657" t="s">
        <v>429</v>
      </c>
      <c r="F400" s="660">
        <v>3</v>
      </c>
      <c r="G400" s="661">
        <f t="shared" ref="G400:G414" si="13">((((H400+L400)*P400)+((I400+M400)*Q400)+((J400+N400)*R400)+((K400+O400)*S400))*F400)/10*3</f>
        <v>18</v>
      </c>
      <c r="H400" s="662">
        <v>0</v>
      </c>
      <c r="I400" s="663">
        <v>0</v>
      </c>
      <c r="J400" s="680">
        <v>0</v>
      </c>
      <c r="K400" s="665">
        <v>0</v>
      </c>
      <c r="L400" s="666">
        <v>2</v>
      </c>
      <c r="M400" s="663">
        <v>0</v>
      </c>
      <c r="N400" s="666">
        <v>0</v>
      </c>
      <c r="O400" s="663">
        <v>0</v>
      </c>
      <c r="P400" s="678">
        <v>10</v>
      </c>
      <c r="Q400" s="663">
        <v>0</v>
      </c>
      <c r="R400" s="678">
        <v>0</v>
      </c>
      <c r="S400" s="663">
        <v>0</v>
      </c>
      <c r="T400" s="661">
        <f t="shared" si="12"/>
        <v>10</v>
      </c>
      <c r="U400" s="669"/>
      <c r="AA400" s="485"/>
      <c r="AD400" s="555"/>
    </row>
    <row r="401" spans="1:33" x14ac:dyDescent="0.2">
      <c r="A401" s="656" t="s">
        <v>586</v>
      </c>
      <c r="B401" s="657" t="s">
        <v>24</v>
      </c>
      <c r="C401" s="657" t="s">
        <v>630</v>
      </c>
      <c r="D401" s="657" t="s">
        <v>25</v>
      </c>
      <c r="E401" s="657" t="s">
        <v>27</v>
      </c>
      <c r="F401" s="660">
        <v>6</v>
      </c>
      <c r="G401" s="661">
        <f t="shared" si="13"/>
        <v>8.9996999999999989</v>
      </c>
      <c r="H401" s="662">
        <v>0</v>
      </c>
      <c r="I401" s="663">
        <v>0</v>
      </c>
      <c r="J401" s="680">
        <v>0</v>
      </c>
      <c r="K401" s="665">
        <v>0</v>
      </c>
      <c r="L401" s="666">
        <v>1</v>
      </c>
      <c r="M401" s="663">
        <v>0</v>
      </c>
      <c r="N401" s="666">
        <v>1</v>
      </c>
      <c r="O401" s="663">
        <v>0</v>
      </c>
      <c r="P401" s="678">
        <v>3.3331666666666666</v>
      </c>
      <c r="Q401" s="663">
        <v>0</v>
      </c>
      <c r="R401" s="678">
        <v>1.6666666666666667</v>
      </c>
      <c r="S401" s="663">
        <v>0</v>
      </c>
      <c r="T401" s="661">
        <f t="shared" si="12"/>
        <v>4.9998333333333331</v>
      </c>
      <c r="U401" s="669"/>
    </row>
    <row r="402" spans="1:33" ht="15" x14ac:dyDescent="0.25">
      <c r="G402" s="618">
        <f>SUM(G15:G401)</f>
        <v>7466.2500000000009</v>
      </c>
      <c r="W402" s="115"/>
      <c r="X402" s="115"/>
      <c r="Y402" s="115"/>
      <c r="Z402" s="597"/>
      <c r="AA402" s="598"/>
      <c r="AB402" s="115"/>
      <c r="AC402" s="599"/>
      <c r="AD402" s="600"/>
    </row>
    <row r="403" spans="1:33" ht="15" x14ac:dyDescent="0.25">
      <c r="W403" s="115"/>
      <c r="X403" s="115"/>
      <c r="Y403" s="115"/>
      <c r="Z403" s="597"/>
      <c r="AA403" s="598"/>
      <c r="AB403" s="115"/>
      <c r="AC403" s="114"/>
      <c r="AD403" s="492"/>
      <c r="AE403" s="492"/>
    </row>
    <row r="404" spans="1:33" ht="15" x14ac:dyDescent="0.25">
      <c r="W404" s="115"/>
      <c r="X404" s="115"/>
      <c r="Y404" s="115"/>
      <c r="Z404" s="597"/>
      <c r="AA404" s="598"/>
      <c r="AC404" s="603"/>
      <c r="AD404" s="600"/>
      <c r="AE404" s="600"/>
    </row>
    <row r="405" spans="1:33" ht="15" x14ac:dyDescent="0.25">
      <c r="W405" s="115"/>
      <c r="X405" s="115"/>
      <c r="Y405" s="604"/>
      <c r="Z405" s="605"/>
      <c r="AA405" s="606"/>
      <c r="AB405" s="604"/>
      <c r="AC405" s="607"/>
      <c r="AD405" s="608"/>
      <c r="AE405" s="609"/>
    </row>
    <row r="406" spans="1:33" ht="15" x14ac:dyDescent="0.25">
      <c r="W406" s="115"/>
      <c r="X406" s="115"/>
      <c r="Y406" s="115"/>
      <c r="Z406" s="597"/>
      <c r="AA406" s="598"/>
      <c r="AB406" s="581"/>
      <c r="AC406" s="601"/>
      <c r="AD406" s="556"/>
      <c r="AE406" s="608"/>
    </row>
    <row r="407" spans="1:33" ht="15" x14ac:dyDescent="0.25">
      <c r="W407" s="115"/>
      <c r="X407" s="115"/>
      <c r="Y407" s="115"/>
      <c r="Z407" s="597"/>
      <c r="AA407" s="598"/>
      <c r="AB407" s="581"/>
      <c r="AC407" s="601"/>
      <c r="AD407" s="556"/>
    </row>
    <row r="408" spans="1:33" ht="14.25" x14ac:dyDescent="0.2">
      <c r="AB408" s="581"/>
      <c r="AC408" s="610"/>
      <c r="AD408" s="611"/>
    </row>
    <row r="412" spans="1:33" x14ac:dyDescent="0.2">
      <c r="W412" s="562"/>
      <c r="X412" s="562"/>
      <c r="Y412" s="562"/>
      <c r="Z412" s="561"/>
      <c r="AA412" s="563"/>
      <c r="AB412" s="562"/>
      <c r="AC412" s="562"/>
      <c r="AD412" s="560"/>
    </row>
    <row r="413" spans="1:33" x14ac:dyDescent="0.2">
      <c r="AA413" s="485"/>
      <c r="AD413" s="486"/>
      <c r="AE413" s="589"/>
      <c r="AF413" s="589"/>
      <c r="AG413" s="595"/>
    </row>
    <row r="414" spans="1:33" x14ac:dyDescent="0.2">
      <c r="AA414" s="485"/>
      <c r="AD414" s="486"/>
      <c r="AE414" s="589"/>
      <c r="AF414" s="589"/>
      <c r="AG414" s="595"/>
    </row>
    <row r="415" spans="1:33" x14ac:dyDescent="0.2">
      <c r="AA415" s="485"/>
      <c r="AD415" s="486"/>
      <c r="AE415" s="589"/>
      <c r="AF415" s="589"/>
      <c r="AG415" s="595"/>
    </row>
    <row r="416" spans="1:33" x14ac:dyDescent="0.2">
      <c r="AA416" s="485"/>
      <c r="AD416" s="486"/>
    </row>
    <row r="417" spans="27:30" x14ac:dyDescent="0.2">
      <c r="AA417" s="485"/>
      <c r="AD417" s="486"/>
    </row>
    <row r="418" spans="27:30" x14ac:dyDescent="0.2">
      <c r="AA418" s="485"/>
      <c r="AD418" s="486"/>
    </row>
    <row r="419" spans="27:30" x14ac:dyDescent="0.2">
      <c r="AA419" s="485"/>
      <c r="AD419" s="486"/>
    </row>
    <row r="420" spans="27:30" x14ac:dyDescent="0.2">
      <c r="AA420" s="485"/>
      <c r="AD420" s="486"/>
    </row>
    <row r="421" spans="27:30" x14ac:dyDescent="0.2">
      <c r="AA421" s="485"/>
      <c r="AD421" s="486"/>
    </row>
    <row r="422" spans="27:30" x14ac:dyDescent="0.2">
      <c r="AA422" s="485"/>
      <c r="AD422" s="486"/>
    </row>
    <row r="423" spans="27:30" x14ac:dyDescent="0.2">
      <c r="AA423" s="485"/>
      <c r="AD423" s="486"/>
    </row>
    <row r="424" spans="27:30" x14ac:dyDescent="0.2">
      <c r="AA424" s="485"/>
      <c r="AD424" s="486"/>
    </row>
    <row r="425" spans="27:30" x14ac:dyDescent="0.2">
      <c r="AA425" s="485"/>
      <c r="AD425" s="486"/>
    </row>
    <row r="426" spans="27:30" x14ac:dyDescent="0.2">
      <c r="AA426" s="485"/>
      <c r="AD426" s="486"/>
    </row>
    <row r="427" spans="27:30" x14ac:dyDescent="0.2">
      <c r="AA427" s="485"/>
      <c r="AD427" s="486"/>
    </row>
    <row r="428" spans="27:30" x14ac:dyDescent="0.2">
      <c r="AA428" s="485"/>
      <c r="AD428" s="486"/>
    </row>
    <row r="429" spans="27:30" x14ac:dyDescent="0.2">
      <c r="AD429" s="612"/>
    </row>
  </sheetData>
  <mergeCells count="19">
    <mergeCell ref="P12:T12"/>
    <mergeCell ref="U12:U14"/>
    <mergeCell ref="P13:T13"/>
    <mergeCell ref="A8:U8"/>
    <mergeCell ref="A12:A14"/>
    <mergeCell ref="B12:B14"/>
    <mergeCell ref="C12:C14"/>
    <mergeCell ref="D12:D14"/>
    <mergeCell ref="E12:E14"/>
    <mergeCell ref="F12:F14"/>
    <mergeCell ref="G12:G14"/>
    <mergeCell ref="H12:K13"/>
    <mergeCell ref="L12:O13"/>
    <mergeCell ref="A1:T1"/>
    <mergeCell ref="A3:O3"/>
    <mergeCell ref="A4:O4"/>
    <mergeCell ref="A5:T5"/>
    <mergeCell ref="A6:T6"/>
    <mergeCell ref="A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14</vt:i4>
      </vt:variant>
      <vt:variant>
        <vt:lpstr>Intervals amb nom</vt:lpstr>
      </vt:variant>
      <vt:variant>
        <vt:i4>12</vt:i4>
      </vt:variant>
    </vt:vector>
  </HeadingPairs>
  <TitlesOfParts>
    <vt:vector size="26" baseType="lpstr">
      <vt:lpstr>Ordre_titulacions_2019_20</vt:lpstr>
      <vt:lpstr>Ordre_depts_2019_20</vt:lpstr>
      <vt:lpstr>Evolucio encarrec departaments</vt:lpstr>
      <vt:lpstr>19-20-TFG-TFM-PEX-EPS Distrib</vt:lpstr>
      <vt:lpstr>Assig_compartides_depts</vt:lpstr>
      <vt:lpstr>Quadres_Punts_T_D_pct_2019_20</vt:lpstr>
      <vt:lpstr>Laborat 19_20</vt:lpstr>
      <vt:lpstr>SOAC-ACAP-19-20</vt:lpstr>
      <vt:lpstr>Ordre_depts_format_UPC</vt:lpstr>
      <vt:lpstr>Titulacions</vt:lpstr>
      <vt:lpstr>Unitats academiques</vt:lpstr>
      <vt:lpstr>Full3</vt:lpstr>
      <vt:lpstr>Full4</vt:lpstr>
      <vt:lpstr>Full6</vt:lpstr>
      <vt:lpstr>'19-20-TFG-TFM-PEX-EPS Distrib'!Àrea_d'impressió</vt:lpstr>
      <vt:lpstr>Assig_compartides_depts!Àrea_d'impressió</vt:lpstr>
      <vt:lpstr>'Evolucio encarrec departaments'!Àrea_d'impressió</vt:lpstr>
      <vt:lpstr>'Laborat 19_20'!Àrea_d'impressió</vt:lpstr>
      <vt:lpstr>Ordre_depts_2019_20!Àrea_d'impressió</vt:lpstr>
      <vt:lpstr>Ordre_titulacions_2019_20!Àrea_d'impressió</vt:lpstr>
      <vt:lpstr>Quadres_Punts_T_D_pct_2019_20!Àrea_d'impressió</vt:lpstr>
      <vt:lpstr>'SOAC-ACAP-19-20'!Àrea_d'impressió</vt:lpstr>
      <vt:lpstr>Titulacions!Àrea_d'impressió</vt:lpstr>
      <vt:lpstr>Ordre_depts_2019_20!Títols_per_imprimir</vt:lpstr>
      <vt:lpstr>Ordre_titulacions_2019_20!Títols_per_imprimir</vt:lpstr>
      <vt:lpstr>Titulacions!Títols_per_imprimir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UPC</cp:lastModifiedBy>
  <cp:lastPrinted>2019-03-09T18:24:39Z</cp:lastPrinted>
  <dcterms:created xsi:type="dcterms:W3CDTF">2015-02-12T18:14:47Z</dcterms:created>
  <dcterms:modified xsi:type="dcterms:W3CDTF">2019-03-12T12:39:47Z</dcterms:modified>
</cp:coreProperties>
</file>